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6960" activeTab="0"/>
  </bookViews>
  <sheets>
    <sheet name="1 курс" sheetId="1" r:id="rId1"/>
    <sheet name="2-4  курс" sheetId="2" r:id="rId2"/>
  </sheets>
  <definedNames>
    <definedName name="_xlnm.Print_Area" localSheetId="1">'2-4  курс'!$A$1:$BO$75</definedName>
  </definedNames>
  <calcPr fullCalcOnLoad="1"/>
</workbook>
</file>

<file path=xl/sharedStrings.xml><?xml version="1.0" encoding="utf-8"?>
<sst xmlns="http://schemas.openxmlformats.org/spreadsheetml/2006/main" count="388" uniqueCount="202">
  <si>
    <t>II курс</t>
  </si>
  <si>
    <t>III курс</t>
  </si>
  <si>
    <t>индекс</t>
  </si>
  <si>
    <t>Наименование циклов, дисциплин, профессиональных модулей, МДК, практик</t>
  </si>
  <si>
    <t>История</t>
  </si>
  <si>
    <t>Физическая культура</t>
  </si>
  <si>
    <t>Математика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</si>
  <si>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</si>
  <si>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</si>
  <si>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</si>
  <si>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</si>
  <si>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</si>
  <si>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</si>
  <si>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</si>
  <si>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</si>
  <si>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</si>
  <si>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Информатика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</si>
  <si>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</si>
  <si>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</si>
  <si>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</si>
  <si>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</si>
  <si>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</si>
  <si>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</si>
  <si>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</si>
  <si>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</si>
  <si>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</si>
  <si>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МДК.01.01</t>
  </si>
  <si>
    <t>МДК.01.02</t>
  </si>
  <si>
    <t>МДК.02.01</t>
  </si>
  <si>
    <t>МДК.03.01</t>
  </si>
  <si>
    <t>МДК.04.01</t>
  </si>
  <si>
    <t>Курсовой проект (работа)</t>
  </si>
  <si>
    <t>Всего</t>
  </si>
  <si>
    <t>ДЗ</t>
  </si>
  <si>
    <t>Э</t>
  </si>
  <si>
    <t>урок</t>
  </si>
  <si>
    <t>лекция</t>
  </si>
  <si>
    <t>семинар</t>
  </si>
  <si>
    <t>Распределение учебной нагрузки и промежуточной аттестации по курсам и семестрам</t>
  </si>
  <si>
    <t>учебные занятия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</si>
  <si>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</si>
  <si>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</si>
  <si>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ПП.04</t>
  </si>
  <si>
    <t>ГИА</t>
  </si>
  <si>
    <t>Учебная практика</t>
  </si>
  <si>
    <t>Производственная практика</t>
  </si>
  <si>
    <t xml:space="preserve">Государственная итоговая аттестация (ГИА) -6 недель </t>
  </si>
  <si>
    <t>Правовое обеспечение профессиональной деятельности</t>
  </si>
  <si>
    <t>ЕН.03</t>
  </si>
  <si>
    <t>Охрана труда</t>
  </si>
  <si>
    <t>Информационные технологии в профессиональной деятельности</t>
  </si>
  <si>
    <t>ОП.08</t>
  </si>
  <si>
    <t>ПМ 01</t>
  </si>
  <si>
    <t>ПМ 00</t>
  </si>
  <si>
    <t>ОП.09</t>
  </si>
  <si>
    <t>консультация</t>
  </si>
  <si>
    <t>Психология общения</t>
  </si>
  <si>
    <t>ОГСЭ.05</t>
  </si>
  <si>
    <t>Итого часов учебной нагрузка обучающихся (час.)</t>
  </si>
  <si>
    <t>по видам учебных занятий</t>
  </si>
  <si>
    <t>Профессиональные цикл</t>
  </si>
  <si>
    <t>Общепрофессиональный цикл</t>
  </si>
  <si>
    <t xml:space="preserve">Иностранный язык в профессиональной деятельности </t>
  </si>
  <si>
    <t>Экология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</si>
  <si>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</si>
  <si>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</si>
  <si>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</si>
  <si>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</si>
  <si>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</si>
  <si>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</si>
  <si>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</si>
  <si>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Устройство автомобилей</t>
  </si>
  <si>
    <t>Автомобильные эксплуатационные материалы</t>
  </si>
  <si>
    <t>Техническое обслуживание и ремонт шасси автомобилей</t>
  </si>
  <si>
    <t>Проведение кузовного ремонта</t>
  </si>
  <si>
    <t>Организация процесса модернизации и модификации автотранспортных средств</t>
  </si>
  <si>
    <t>самостоятельная работа</t>
  </si>
  <si>
    <t>промежуточная аттестация</t>
  </si>
  <si>
    <t xml:space="preserve">Форма промежуточной аттестации   </t>
  </si>
  <si>
    <t>Кол-во часов</t>
  </si>
  <si>
    <t>объем работы обучающихся во взаимодействии с преподавателем (час.)</t>
  </si>
  <si>
    <t>Технологические
процессы технического
обслуживания и ремонта автомобилей</t>
  </si>
  <si>
    <t>Техническое
обслуживание и ремонт
автомобильных двигателей</t>
  </si>
  <si>
    <t>Техническое
обслуживание и ремонт
электрооборудования и
электронных систем
автомобилей</t>
  </si>
  <si>
    <t>Техническое
обслуживание и ремонт
шасси автомобилей</t>
  </si>
  <si>
    <t>Управление процессом
технического
обслуживания и ремонта
автомобилей</t>
  </si>
  <si>
    <t>Особенности конструкций
автотранспортных средств</t>
  </si>
  <si>
    <t>Организация работ по
модернизации
автотранспортных средств</t>
  </si>
  <si>
    <t>Тюнинг автомобилей</t>
  </si>
  <si>
    <t>МДК.01.03</t>
  </si>
  <si>
    <t>МДК.01.04</t>
  </si>
  <si>
    <t>0/1/0</t>
  </si>
  <si>
    <t>0/2/0</t>
  </si>
  <si>
    <t>0/0/0</t>
  </si>
  <si>
    <t>0/3/2</t>
  </si>
  <si>
    <t>0/4/1</t>
  </si>
  <si>
    <t>0/0/1</t>
  </si>
  <si>
    <t>0/6/2</t>
  </si>
  <si>
    <t>самостоятельная работа (час.)</t>
  </si>
  <si>
    <t>Кол-во Экзаменов</t>
  </si>
  <si>
    <t>Кол-во Дифференцированный зачётов</t>
  </si>
  <si>
    <t>Кол-во Зачётов</t>
  </si>
  <si>
    <t>Всего семестр</t>
  </si>
  <si>
    <t>ИТОГО</t>
  </si>
  <si>
    <t>ПП08</t>
  </si>
  <si>
    <t>План учебного процесса</t>
  </si>
  <si>
    <t>Техническая документация</t>
  </si>
  <si>
    <t>Управление коллективом исполнителей</t>
  </si>
  <si>
    <t>Производственное оборудование</t>
  </si>
  <si>
    <t>Производственная практика (преддипломная)</t>
  </si>
  <si>
    <t>Техническое обслуживание и ремонт автотранспортных средств</t>
  </si>
  <si>
    <t>УП 02.01</t>
  </si>
  <si>
    <t>Соотношение объемов обязательной части и вариативной части ООП</t>
  </si>
  <si>
    <t>Обязательная часть ООП</t>
  </si>
  <si>
    <t>Вариативная часть ООП</t>
  </si>
  <si>
    <t>Лабораторные и практические занятия</t>
  </si>
  <si>
    <t xml:space="preserve"> кв Э</t>
  </si>
  <si>
    <t>I курс</t>
  </si>
  <si>
    <t xml:space="preserve"> Iсем. 17 нед.</t>
  </si>
  <si>
    <t>IIсем.     24 нед.</t>
  </si>
  <si>
    <t>III семестр   17нед.</t>
  </si>
  <si>
    <t xml:space="preserve">IV  семестр25нед. </t>
  </si>
  <si>
    <t xml:space="preserve">V  семестр 17 нед. </t>
  </si>
  <si>
    <t>VI семестр 18 нед.</t>
  </si>
  <si>
    <t>МДК.01.06</t>
  </si>
  <si>
    <t>МДК.01.05</t>
  </si>
  <si>
    <t xml:space="preserve">Организация процессов по техническому обслуживанию и ремонту автотранспортных средст </t>
  </si>
  <si>
    <t>ПМ. 02</t>
  </si>
  <si>
    <t>МДК.02.02</t>
  </si>
  <si>
    <t>МДК.02.03</t>
  </si>
  <si>
    <t>ПМ. 03</t>
  </si>
  <si>
    <t>МДК.03.02</t>
  </si>
  <si>
    <t>МДК.03.03</t>
  </si>
  <si>
    <t>МДК.03.04</t>
  </si>
  <si>
    <t>УП 01.04</t>
  </si>
  <si>
    <t>УП 01.05</t>
  </si>
  <si>
    <t>УП 01.6</t>
  </si>
  <si>
    <t>УП 07.01</t>
  </si>
  <si>
    <t>ПП.01</t>
  </si>
  <si>
    <t>УП.03.01</t>
  </si>
  <si>
    <t>ПП .02</t>
  </si>
  <si>
    <t xml:space="preserve">ПП.03 </t>
  </si>
  <si>
    <t>ПМ. 04</t>
  </si>
  <si>
    <t>УП 04</t>
  </si>
  <si>
    <t>МДК.01.07</t>
  </si>
  <si>
    <t xml:space="preserve">Учебная практика </t>
  </si>
  <si>
    <t>ЭК</t>
  </si>
  <si>
    <t>дз</t>
  </si>
  <si>
    <t>Э, ЭК</t>
  </si>
  <si>
    <t xml:space="preserve">дз </t>
  </si>
  <si>
    <t>Форма промежуточной аттестации</t>
  </si>
  <si>
    <t>Iсем. 17 нед</t>
  </si>
  <si>
    <t>IIсем. 23 нед.</t>
  </si>
  <si>
    <t>Всего за семестр</t>
  </si>
  <si>
    <t>в том числе</t>
  </si>
  <si>
    <t>Промежуточная аттестация</t>
  </si>
  <si>
    <t xml:space="preserve"> самостоятельная работа</t>
  </si>
  <si>
    <t>Итого часов обязательной  учебной нагрузка обучающихся (час.)</t>
  </si>
  <si>
    <t xml:space="preserve">всего по курсу </t>
  </si>
  <si>
    <t>Лабораторно-практические занятия</t>
  </si>
  <si>
    <t>индивидуальное проектирование</t>
  </si>
  <si>
    <t>О.00</t>
  </si>
  <si>
    <t>Общеобразовательный цикл</t>
  </si>
  <si>
    <t>0/9/4</t>
  </si>
  <si>
    <t>ОБД.00</t>
  </si>
  <si>
    <t xml:space="preserve">Базовые учебные предметы </t>
  </si>
  <si>
    <t>0/8/1</t>
  </si>
  <si>
    <t>ОБД 01</t>
  </si>
  <si>
    <t>Русский язык</t>
  </si>
  <si>
    <t>ОБД 02</t>
  </si>
  <si>
    <t>Литература</t>
  </si>
  <si>
    <t xml:space="preserve">БДВ 01 </t>
  </si>
  <si>
    <t>Родной русский язык</t>
  </si>
  <si>
    <t>ОБД 03</t>
  </si>
  <si>
    <t>Иностранный язык</t>
  </si>
  <si>
    <t>ОБД 04</t>
  </si>
  <si>
    <t>ОБД 05</t>
  </si>
  <si>
    <t xml:space="preserve">Биология </t>
  </si>
  <si>
    <t>ОБД 06</t>
  </si>
  <si>
    <t>Астрономия</t>
  </si>
  <si>
    <t>ОБД 07</t>
  </si>
  <si>
    <t>ОБД 08</t>
  </si>
  <si>
    <t>ОБЖ</t>
  </si>
  <si>
    <t xml:space="preserve">Углубленные учебные предметы </t>
  </si>
  <si>
    <t>ОУД 09</t>
  </si>
  <si>
    <t>ОУД 10</t>
  </si>
  <si>
    <t xml:space="preserve">Информатика  </t>
  </si>
  <si>
    <t>ОУД  11</t>
  </si>
  <si>
    <t>Физика *</t>
  </si>
  <si>
    <t xml:space="preserve">предлагаемые дополнительно </t>
  </si>
  <si>
    <t>ДД 01</t>
  </si>
  <si>
    <t>Элективный курс по химии</t>
  </si>
  <si>
    <t xml:space="preserve">ДД 02 </t>
  </si>
  <si>
    <t xml:space="preserve">Элективный курс по обществознанию( включая экономику и право)   </t>
  </si>
  <si>
    <t>ДД 03</t>
  </si>
  <si>
    <t xml:space="preserve">Учебно-исследовательская и проектная  деятельность </t>
  </si>
  <si>
    <t xml:space="preserve">КОНСУЛЬТАЦИИ </t>
  </si>
  <si>
    <t xml:space="preserve">САМОСТОЯТЕЛЬНАЯ РАБОТА </t>
  </si>
  <si>
    <t xml:space="preserve">ПРОМЕЖУТОЧНАЯ АТТЕСТАЦИЯ </t>
  </si>
  <si>
    <t xml:space="preserve">ВСЕГО </t>
  </si>
  <si>
    <t>Выполнение работ по профессии Слесарь по ремонту автомобилей</t>
  </si>
  <si>
    <t>Обслуживание и ремонт автомобилей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</si>
</sst>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6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sz val="9"/>
      <color theme="1"/>
      <name val="Calibri"/>
      <family val="2"/>
    </font>
    <font>
      <b/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u val="single"/>
      <sz val="9"/>
      <color rgb="FF000000"/>
      <name val="Times New Roman"/>
      <family val="1"/>
    </font>
    <font>
      <u val="single"/>
      <sz val="9"/>
      <color theme="1"/>
      <name val="Times New Roman"/>
      <family val="1"/>
    </font>
    <font>
      <b/>
      <sz val="9"/>
      <color theme="1"/>
      <name val="Calibri"/>
      <family val="2"/>
    </font>
    <font>
      <u val="single"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Calibri"/>
      <family val="2"/>
    </font>
    <font>
      <b/>
      <sz val="9"/>
      <color theme="3" tint="0.3999800086021423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textRotation="90" wrapText="1"/>
    </xf>
    <xf numFmtId="0" fontId="63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9" fillId="0" borderId="0" xfId="0" applyFont="1" applyAlignment="1">
      <alignment/>
    </xf>
    <xf numFmtId="0" fontId="2" fillId="0" borderId="12" xfId="0" applyFont="1" applyFill="1" applyBorder="1" applyAlignment="1">
      <alignment vertical="center" textRotation="90" wrapText="1"/>
    </xf>
    <xf numFmtId="0" fontId="64" fillId="35" borderId="11" xfId="0" applyFont="1" applyFill="1" applyBorder="1" applyAlignment="1">
      <alignment horizontal="center" vertical="center" wrapText="1"/>
    </xf>
    <xf numFmtId="49" fontId="64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65" fillId="36" borderId="11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5" fillId="0" borderId="11" xfId="0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 vertical="center"/>
    </xf>
    <xf numFmtId="0" fontId="70" fillId="35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 wrapText="1"/>
    </xf>
    <xf numFmtId="0" fontId="64" fillId="36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67" fillId="35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4" fillId="0" borderId="11" xfId="0" applyFont="1" applyBorder="1" applyAlignment="1">
      <alignment/>
    </xf>
    <xf numFmtId="0" fontId="71" fillId="0" borderId="11" xfId="0" applyFont="1" applyFill="1" applyBorder="1" applyAlignment="1">
      <alignment vertical="center" wrapText="1"/>
    </xf>
    <xf numFmtId="0" fontId="66" fillId="36" borderId="11" xfId="0" applyFont="1" applyFill="1" applyBorder="1" applyAlignment="1">
      <alignment horizontal="center" vertical="center" wrapText="1"/>
    </xf>
    <xf numFmtId="0" fontId="64" fillId="19" borderId="11" xfId="0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0" fontId="64" fillId="38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center" wrapText="1"/>
    </xf>
    <xf numFmtId="0" fontId="71" fillId="35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64" fillId="34" borderId="11" xfId="0" applyFont="1" applyFill="1" applyBorder="1" applyAlignment="1">
      <alignment/>
    </xf>
    <xf numFmtId="0" fontId="71" fillId="13" borderId="11" xfId="0" applyFont="1" applyFill="1" applyBorder="1" applyAlignment="1">
      <alignment vertical="center" wrapText="1"/>
    </xf>
    <xf numFmtId="0" fontId="71" fillId="39" borderId="11" xfId="0" applyFont="1" applyFill="1" applyBorder="1" applyAlignment="1">
      <alignment vertical="center" wrapText="1"/>
    </xf>
    <xf numFmtId="0" fontId="71" fillId="19" borderId="11" xfId="0" applyFont="1" applyFill="1" applyBorder="1" applyAlignment="1">
      <alignment vertical="center" wrapText="1"/>
    </xf>
    <xf numFmtId="0" fontId="71" fillId="36" borderId="11" xfId="0" applyFont="1" applyFill="1" applyBorder="1" applyAlignment="1">
      <alignment vertical="center" wrapText="1"/>
    </xf>
    <xf numFmtId="0" fontId="64" fillId="35" borderId="11" xfId="0" applyFont="1" applyFill="1" applyBorder="1" applyAlignment="1">
      <alignment vertical="center"/>
    </xf>
    <xf numFmtId="0" fontId="64" fillId="34" borderId="11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6" fillId="13" borderId="11" xfId="0" applyFont="1" applyFill="1" applyBorder="1" applyAlignment="1">
      <alignment horizontal="center" vertical="center" wrapText="1"/>
    </xf>
    <xf numFmtId="0" fontId="66" fillId="39" borderId="11" xfId="0" applyFont="1" applyFill="1" applyBorder="1" applyAlignment="1">
      <alignment horizontal="center" vertical="center" wrapText="1"/>
    </xf>
    <xf numFmtId="0" fontId="72" fillId="38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/>
    </xf>
    <xf numFmtId="0" fontId="64" fillId="34" borderId="11" xfId="0" applyFont="1" applyFill="1" applyBorder="1" applyAlignment="1">
      <alignment vertical="center"/>
    </xf>
    <xf numFmtId="0" fontId="64" fillId="14" borderId="11" xfId="0" applyFont="1" applyFill="1" applyBorder="1" applyAlignment="1">
      <alignment/>
    </xf>
    <xf numFmtId="0" fontId="65" fillId="38" borderId="11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5" fillId="0" borderId="11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63" fillId="0" borderId="14" xfId="0" applyFont="1" applyFill="1" applyBorder="1" applyAlignment="1">
      <alignment vertical="center" wrapText="1"/>
    </xf>
    <xf numFmtId="0" fontId="69" fillId="0" borderId="0" xfId="0" applyFont="1" applyAlignment="1">
      <alignment horizontal="center"/>
    </xf>
    <xf numFmtId="0" fontId="73" fillId="35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64" fillId="0" borderId="11" xfId="0" applyFont="1" applyBorder="1" applyAlignment="1">
      <alignment vertical="center"/>
    </xf>
    <xf numFmtId="0" fontId="64" fillId="35" borderId="11" xfId="0" applyFont="1" applyFill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13" borderId="11" xfId="0" applyFont="1" applyFill="1" applyBorder="1" applyAlignment="1">
      <alignment vertical="center"/>
    </xf>
    <xf numFmtId="0" fontId="64" fillId="39" borderId="11" xfId="0" applyFont="1" applyFill="1" applyBorder="1" applyAlignment="1">
      <alignment vertical="center"/>
    </xf>
    <xf numFmtId="0" fontId="66" fillId="0" borderId="11" xfId="0" applyFont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/>
    </xf>
    <xf numFmtId="0" fontId="64" fillId="39" borderId="11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/>
    </xf>
    <xf numFmtId="0" fontId="71" fillId="35" borderId="11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vertical="center" wrapText="1"/>
    </xf>
    <xf numFmtId="0" fontId="64" fillId="14" borderId="11" xfId="0" applyFont="1" applyFill="1" applyBorder="1" applyAlignment="1">
      <alignment vertical="center"/>
    </xf>
    <xf numFmtId="0" fontId="64" fillId="34" borderId="11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67" fillId="35" borderId="11" xfId="0" applyFont="1" applyFill="1" applyBorder="1" applyAlignment="1">
      <alignment horizontal="center" vertical="center" wrapText="1"/>
    </xf>
    <xf numFmtId="0" fontId="74" fillId="34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vertical="center"/>
    </xf>
    <xf numFmtId="0" fontId="64" fillId="33" borderId="13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vertical="center" wrapText="1"/>
    </xf>
    <xf numFmtId="0" fontId="65" fillId="36" borderId="10" xfId="0" applyFont="1" applyFill="1" applyBorder="1" applyAlignment="1">
      <alignment horizontal="center" vertical="center"/>
    </xf>
    <xf numFmtId="0" fontId="75" fillId="35" borderId="11" xfId="0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vertical="center"/>
    </xf>
    <xf numFmtId="0" fontId="76" fillId="35" borderId="11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vertical="center" wrapText="1"/>
    </xf>
    <xf numFmtId="0" fontId="78" fillId="34" borderId="11" xfId="0" applyFont="1" applyFill="1" applyBorder="1" applyAlignment="1">
      <alignment vertical="center" wrapText="1"/>
    </xf>
    <xf numFmtId="0" fontId="76" fillId="34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78" fillId="35" borderId="11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/>
    </xf>
    <xf numFmtId="0" fontId="65" fillId="4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/>
    </xf>
    <xf numFmtId="0" fontId="69" fillId="34" borderId="11" xfId="0" applyFont="1" applyFill="1" applyBorder="1" applyAlignment="1">
      <alignment vertical="center"/>
    </xf>
    <xf numFmtId="0" fontId="69" fillId="12" borderId="0" xfId="0" applyFont="1" applyFill="1" applyAlignment="1">
      <alignment vertical="center"/>
    </xf>
    <xf numFmtId="0" fontId="0" fillId="12" borderId="11" xfId="0" applyFont="1" applyFill="1" applyBorder="1" applyAlignment="1">
      <alignment horizontal="center" vertical="center" textRotation="90"/>
    </xf>
    <xf numFmtId="0" fontId="69" fillId="12" borderId="11" xfId="0" applyFont="1" applyFill="1" applyBorder="1" applyAlignment="1">
      <alignment vertical="center"/>
    </xf>
    <xf numFmtId="0" fontId="69" fillId="12" borderId="11" xfId="0" applyFont="1" applyFill="1" applyBorder="1" applyAlignment="1">
      <alignment/>
    </xf>
    <xf numFmtId="0" fontId="69" fillId="12" borderId="0" xfId="0" applyFont="1" applyFill="1" applyAlignment="1">
      <alignment/>
    </xf>
    <xf numFmtId="0" fontId="69" fillId="34" borderId="11" xfId="0" applyFont="1" applyFill="1" applyBorder="1" applyAlignment="1">
      <alignment/>
    </xf>
    <xf numFmtId="0" fontId="69" fillId="35" borderId="11" xfId="0" applyFont="1" applyFill="1" applyBorder="1" applyAlignment="1">
      <alignment vertical="center"/>
    </xf>
    <xf numFmtId="0" fontId="64" fillId="33" borderId="11" xfId="0" applyFont="1" applyFill="1" applyBorder="1" applyAlignment="1">
      <alignment/>
    </xf>
    <xf numFmtId="0" fontId="76" fillId="0" borderId="11" xfId="0" applyFont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76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6" fillId="0" borderId="11" xfId="0" applyFont="1" applyFill="1" applyBorder="1" applyAlignment="1">
      <alignment horizontal="center" vertical="center" wrapText="1"/>
    </xf>
    <xf numFmtId="0" fontId="73" fillId="41" borderId="11" xfId="0" applyFont="1" applyFill="1" applyBorder="1" applyAlignment="1">
      <alignment horizontal="center" vertical="center" wrapText="1"/>
    </xf>
    <xf numFmtId="0" fontId="40" fillId="12" borderId="11" xfId="0" applyFont="1" applyFill="1" applyBorder="1" applyAlignment="1">
      <alignment vertical="center"/>
    </xf>
    <xf numFmtId="0" fontId="79" fillId="35" borderId="11" xfId="0" applyFont="1" applyFill="1" applyBorder="1" applyAlignment="1">
      <alignment vertical="center"/>
    </xf>
    <xf numFmtId="0" fontId="79" fillId="12" borderId="11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horizontal="center"/>
    </xf>
    <xf numFmtId="0" fontId="66" fillId="36" borderId="10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top" textRotation="90" wrapText="1"/>
    </xf>
    <xf numFmtId="0" fontId="6" fillId="0" borderId="10" xfId="0" applyFont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34" borderId="10" xfId="0" applyFont="1" applyFill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7" fillId="42" borderId="17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center" textRotation="255" wrapText="1"/>
    </xf>
    <xf numFmtId="0" fontId="2" fillId="0" borderId="10" xfId="0" applyFont="1" applyFill="1" applyBorder="1" applyAlignment="1">
      <alignment vertical="center" textRotation="180" wrapText="1"/>
    </xf>
    <xf numFmtId="0" fontId="2" fillId="0" borderId="11" xfId="0" applyFont="1" applyFill="1" applyBorder="1" applyAlignment="1">
      <alignment horizontal="center" vertical="center" textRotation="180" wrapText="1"/>
    </xf>
    <xf numFmtId="0" fontId="2" fillId="0" borderId="10" xfId="0" applyFont="1" applyFill="1" applyBorder="1" applyAlignment="1">
      <alignment horizontal="center" vertical="center" textRotation="180" wrapText="1"/>
    </xf>
    <xf numFmtId="0" fontId="2" fillId="0" borderId="12" xfId="0" applyFont="1" applyFill="1" applyBorder="1" applyAlignment="1">
      <alignment vertical="center" textRotation="180" wrapText="1"/>
    </xf>
    <xf numFmtId="0" fontId="7" fillId="42" borderId="17" xfId="0" applyFont="1" applyFill="1" applyBorder="1" applyAlignment="1">
      <alignment horizontal="center" vertical="center" textRotation="180" wrapText="1"/>
    </xf>
    <xf numFmtId="0" fontId="6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43" borderId="11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43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 wrapText="1"/>
    </xf>
    <xf numFmtId="0" fontId="76" fillId="4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/>
    </xf>
    <xf numFmtId="0" fontId="8" fillId="43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8" fillId="43" borderId="11" xfId="0" applyFont="1" applyFill="1" applyBorder="1" applyAlignment="1">
      <alignment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7" fillId="43" borderId="13" xfId="0" applyFont="1" applyFill="1" applyBorder="1" applyAlignment="1">
      <alignment vertical="center" wrapText="1"/>
    </xf>
    <xf numFmtId="0" fontId="7" fillId="10" borderId="13" xfId="0" applyFont="1" applyFill="1" applyBorder="1" applyAlignment="1">
      <alignment vertical="center" wrapText="1"/>
    </xf>
    <xf numFmtId="0" fontId="7" fillId="4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3" fillId="46" borderId="11" xfId="53" applyNumberFormat="1" applyFont="1" applyFill="1" applyBorder="1" applyAlignment="1" applyProtection="1">
      <alignment horizontal="left" vertical="center" wrapText="1"/>
      <protection locked="0"/>
    </xf>
    <xf numFmtId="0" fontId="82" fillId="0" borderId="11" xfId="0" applyFont="1" applyBorder="1" applyAlignment="1">
      <alignment horizontal="center"/>
    </xf>
    <xf numFmtId="0" fontId="81" fillId="0" borderId="11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82" fillId="33" borderId="11" xfId="0" applyFont="1" applyFill="1" applyBorder="1" applyAlignment="1">
      <alignment/>
    </xf>
    <xf numFmtId="0" fontId="82" fillId="0" borderId="11" xfId="0" applyFont="1" applyBorder="1" applyAlignment="1">
      <alignment/>
    </xf>
    <xf numFmtId="0" fontId="13" fillId="47" borderId="11" xfId="53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42" borderId="15" xfId="0" applyFont="1" applyFill="1" applyBorder="1" applyAlignment="1">
      <alignment horizontal="center" vertical="center" textRotation="90" wrapText="1"/>
    </xf>
    <xf numFmtId="0" fontId="7" fillId="42" borderId="16" xfId="0" applyFont="1" applyFill="1" applyBorder="1" applyAlignment="1">
      <alignment horizontal="center" vertical="center" textRotation="90" wrapText="1"/>
    </xf>
    <xf numFmtId="0" fontId="7" fillId="42" borderId="17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2" fillId="41" borderId="11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83" fillId="12" borderId="11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wrapText="1"/>
    </xf>
    <xf numFmtId="0" fontId="65" fillId="0" borderId="18" xfId="0" applyFont="1" applyFill="1" applyBorder="1" applyAlignment="1">
      <alignment horizontal="center" wrapText="1"/>
    </xf>
    <xf numFmtId="0" fontId="65" fillId="0" borderId="19" xfId="0" applyFont="1" applyFill="1" applyBorder="1" applyAlignment="1">
      <alignment horizontal="center" wrapText="1"/>
    </xf>
    <xf numFmtId="0" fontId="64" fillId="35" borderId="13" xfId="0" applyFont="1" applyFill="1" applyBorder="1" applyAlignment="1">
      <alignment horizontal="center" vertical="center" textRotation="90" wrapText="1"/>
    </xf>
    <xf numFmtId="0" fontId="64" fillId="35" borderId="12" xfId="0" applyFont="1" applyFill="1" applyBorder="1" applyAlignment="1">
      <alignment horizontal="center" vertical="center" textRotation="90" wrapText="1"/>
    </xf>
    <xf numFmtId="0" fontId="64" fillId="35" borderId="10" xfId="0" applyFont="1" applyFill="1" applyBorder="1" applyAlignment="1">
      <alignment horizontal="center" vertical="center" textRotation="90" wrapText="1"/>
    </xf>
    <xf numFmtId="0" fontId="65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wrapText="1"/>
    </xf>
    <xf numFmtId="0" fontId="67" fillId="38" borderId="13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 wrapText="1"/>
    </xf>
    <xf numFmtId="0" fontId="64" fillId="39" borderId="13" xfId="0" applyFont="1" applyFill="1" applyBorder="1" applyAlignment="1">
      <alignment horizontal="center" vertical="center"/>
    </xf>
    <xf numFmtId="0" fontId="64" fillId="39" borderId="12" xfId="0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horizontal="center" vertical="center"/>
    </xf>
    <xf numFmtId="0" fontId="65" fillId="38" borderId="13" xfId="0" applyFont="1" applyFill="1" applyBorder="1" applyAlignment="1">
      <alignment horizontal="center" vertical="center"/>
    </xf>
    <xf numFmtId="0" fontId="65" fillId="38" borderId="10" xfId="0" applyFont="1" applyFill="1" applyBorder="1" applyAlignment="1">
      <alignment horizontal="center" vertical="center"/>
    </xf>
    <xf numFmtId="0" fontId="65" fillId="38" borderId="12" xfId="0" applyFont="1" applyFill="1" applyBorder="1" applyAlignment="1">
      <alignment horizontal="center" vertical="center"/>
    </xf>
    <xf numFmtId="0" fontId="65" fillId="36" borderId="13" xfId="0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 vertical="center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">
      <selection activeCell="I35" sqref="I35"/>
    </sheetView>
  </sheetViews>
  <sheetFormatPr defaultColWidth="9.140625" defaultRowHeight="15"/>
  <cols>
    <col min="2" max="2" width="22.57421875" style="0" customWidth="1"/>
    <col min="3" max="25" width="5.7109375" style="0" customWidth="1"/>
  </cols>
  <sheetData>
    <row r="1" ht="15">
      <c r="A1" s="143" t="s">
        <v>105</v>
      </c>
    </row>
    <row r="2" spans="1:25" ht="15">
      <c r="A2" s="211" t="s">
        <v>2</v>
      </c>
      <c r="B2" s="211" t="s">
        <v>3</v>
      </c>
      <c r="C2" s="224" t="s">
        <v>150</v>
      </c>
      <c r="D2" s="145"/>
      <c r="E2" s="146"/>
      <c r="F2" s="227" t="s">
        <v>38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9"/>
    </row>
    <row r="3" spans="1:25" ht="15">
      <c r="A3" s="223"/>
      <c r="B3" s="223"/>
      <c r="C3" s="225"/>
      <c r="D3" s="148"/>
      <c r="E3" s="149"/>
      <c r="F3" s="219" t="s">
        <v>117</v>
      </c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30"/>
    </row>
    <row r="4" spans="1:25" ht="15">
      <c r="A4" s="223"/>
      <c r="B4" s="223"/>
      <c r="C4" s="225"/>
      <c r="D4" s="148"/>
      <c r="E4" s="149"/>
      <c r="F4" s="219" t="s">
        <v>151</v>
      </c>
      <c r="G4" s="220"/>
      <c r="H4" s="220"/>
      <c r="I4" s="220"/>
      <c r="J4" s="220"/>
      <c r="K4" s="220"/>
      <c r="L4" s="220"/>
      <c r="M4" s="220"/>
      <c r="N4" s="220"/>
      <c r="O4" s="230"/>
      <c r="P4" s="219" t="s">
        <v>152</v>
      </c>
      <c r="Q4" s="220"/>
      <c r="R4" s="220"/>
      <c r="S4" s="220"/>
      <c r="T4" s="220"/>
      <c r="U4" s="220"/>
      <c r="V4" s="220"/>
      <c r="W4" s="220"/>
      <c r="X4" s="220"/>
      <c r="Y4" s="230"/>
    </row>
    <row r="5" spans="1:25" ht="15">
      <c r="A5" s="223"/>
      <c r="B5" s="223"/>
      <c r="C5" s="225"/>
      <c r="D5" s="148"/>
      <c r="E5" s="150"/>
      <c r="F5" s="216" t="s">
        <v>153</v>
      </c>
      <c r="G5" s="219" t="s">
        <v>154</v>
      </c>
      <c r="H5" s="220"/>
      <c r="I5" s="220"/>
      <c r="J5" s="220"/>
      <c r="K5" s="220"/>
      <c r="L5" s="220"/>
      <c r="M5" s="221" t="s">
        <v>76</v>
      </c>
      <c r="N5" s="215" t="s">
        <v>155</v>
      </c>
      <c r="O5" s="215"/>
      <c r="P5" s="216" t="s">
        <v>153</v>
      </c>
      <c r="Q5" s="219" t="s">
        <v>154</v>
      </c>
      <c r="R5" s="220"/>
      <c r="S5" s="220"/>
      <c r="T5" s="220"/>
      <c r="U5" s="220"/>
      <c r="V5" s="220"/>
      <c r="W5" s="221" t="s">
        <v>156</v>
      </c>
      <c r="X5" s="215" t="s">
        <v>155</v>
      </c>
      <c r="Y5" s="215"/>
    </row>
    <row r="6" spans="1:25" ht="15">
      <c r="A6" s="223"/>
      <c r="B6" s="223"/>
      <c r="C6" s="225"/>
      <c r="D6" s="147"/>
      <c r="E6" s="222" t="s">
        <v>157</v>
      </c>
      <c r="F6" s="217"/>
      <c r="G6" s="219" t="s">
        <v>39</v>
      </c>
      <c r="H6" s="220"/>
      <c r="I6" s="220"/>
      <c r="J6" s="220"/>
      <c r="K6" s="220"/>
      <c r="L6" s="220"/>
      <c r="M6" s="221"/>
      <c r="N6" s="215"/>
      <c r="O6" s="215"/>
      <c r="P6" s="217"/>
      <c r="Q6" s="219" t="s">
        <v>39</v>
      </c>
      <c r="R6" s="220"/>
      <c r="S6" s="220"/>
      <c r="T6" s="220"/>
      <c r="U6" s="220"/>
      <c r="V6" s="220"/>
      <c r="W6" s="221"/>
      <c r="X6" s="215"/>
      <c r="Y6" s="215"/>
    </row>
    <row r="7" spans="1:25" ht="95.25">
      <c r="A7" s="212"/>
      <c r="B7" s="212"/>
      <c r="C7" s="226"/>
      <c r="D7" s="151" t="s">
        <v>158</v>
      </c>
      <c r="E7" s="222"/>
      <c r="F7" s="218"/>
      <c r="G7" s="1" t="s">
        <v>35</v>
      </c>
      <c r="H7" s="1" t="s">
        <v>37</v>
      </c>
      <c r="I7" s="1" t="s">
        <v>36</v>
      </c>
      <c r="J7" s="152" t="s">
        <v>159</v>
      </c>
      <c r="K7" s="1" t="s">
        <v>160</v>
      </c>
      <c r="L7" s="1" t="s">
        <v>55</v>
      </c>
      <c r="M7" s="221"/>
      <c r="N7" s="13" t="s">
        <v>79</v>
      </c>
      <c r="O7" s="15" t="s">
        <v>150</v>
      </c>
      <c r="P7" s="218"/>
      <c r="Q7" s="1" t="s">
        <v>35</v>
      </c>
      <c r="R7" s="1" t="s">
        <v>37</v>
      </c>
      <c r="S7" s="1" t="s">
        <v>36</v>
      </c>
      <c r="T7" s="1" t="s">
        <v>159</v>
      </c>
      <c r="U7" s="1" t="s">
        <v>160</v>
      </c>
      <c r="V7" s="1" t="s">
        <v>55</v>
      </c>
      <c r="W7" s="221"/>
      <c r="X7" s="13" t="s">
        <v>79</v>
      </c>
      <c r="Y7" s="15" t="s">
        <v>150</v>
      </c>
    </row>
    <row r="8" spans="1:25" ht="15">
      <c r="A8" s="153">
        <v>1</v>
      </c>
      <c r="B8" s="153">
        <v>2</v>
      </c>
      <c r="C8" s="154">
        <v>3</v>
      </c>
      <c r="D8" s="155">
        <v>4</v>
      </c>
      <c r="E8" s="156">
        <v>5</v>
      </c>
      <c r="F8" s="157">
        <v>6</v>
      </c>
      <c r="G8" s="158">
        <v>7</v>
      </c>
      <c r="H8" s="158">
        <v>8</v>
      </c>
      <c r="I8" s="158">
        <v>9</v>
      </c>
      <c r="J8" s="159">
        <v>10</v>
      </c>
      <c r="K8" s="159">
        <v>11</v>
      </c>
      <c r="L8" s="159">
        <v>12</v>
      </c>
      <c r="M8" s="160">
        <v>13</v>
      </c>
      <c r="N8" s="161">
        <v>14</v>
      </c>
      <c r="O8" s="162">
        <v>15</v>
      </c>
      <c r="P8" s="163">
        <v>16</v>
      </c>
      <c r="Q8" s="159">
        <v>17</v>
      </c>
      <c r="R8" s="159">
        <v>18</v>
      </c>
      <c r="S8" s="159">
        <v>19</v>
      </c>
      <c r="T8" s="159">
        <v>20</v>
      </c>
      <c r="U8" s="159">
        <v>21</v>
      </c>
      <c r="V8" s="159">
        <v>22</v>
      </c>
      <c r="W8" s="160">
        <v>23</v>
      </c>
      <c r="X8" s="161">
        <v>24</v>
      </c>
      <c r="Y8" s="162">
        <v>25</v>
      </c>
    </row>
    <row r="9" spans="1:25" ht="24">
      <c r="A9" s="164" t="s">
        <v>161</v>
      </c>
      <c r="B9" s="164" t="s">
        <v>162</v>
      </c>
      <c r="C9" s="165" t="s">
        <v>163</v>
      </c>
      <c r="D9" s="165"/>
      <c r="E9" s="166"/>
      <c r="F9" s="166">
        <f>SUM(F11:F24)</f>
        <v>612</v>
      </c>
      <c r="G9" s="166">
        <f aca="true" t="shared" si="0" ref="G9:V9">SUM(G11:G25)</f>
        <v>0</v>
      </c>
      <c r="H9" s="166">
        <f t="shared" si="0"/>
        <v>0</v>
      </c>
      <c r="I9" s="166">
        <f t="shared" si="0"/>
        <v>0</v>
      </c>
      <c r="J9" s="166">
        <f t="shared" si="0"/>
        <v>0</v>
      </c>
      <c r="K9" s="166"/>
      <c r="L9" s="166">
        <f t="shared" si="0"/>
        <v>0</v>
      </c>
      <c r="M9" s="166">
        <f t="shared" si="0"/>
        <v>10</v>
      </c>
      <c r="N9" s="166">
        <f t="shared" si="0"/>
        <v>0</v>
      </c>
      <c r="O9" s="166">
        <f t="shared" si="0"/>
        <v>0</v>
      </c>
      <c r="P9" s="166">
        <f>SUM(P11:P24)</f>
        <v>792</v>
      </c>
      <c r="Q9" s="166">
        <f t="shared" si="0"/>
        <v>0</v>
      </c>
      <c r="R9" s="166">
        <f t="shared" si="0"/>
        <v>0</v>
      </c>
      <c r="S9" s="166">
        <f t="shared" si="0"/>
        <v>0</v>
      </c>
      <c r="T9" s="166">
        <f t="shared" si="0"/>
        <v>0</v>
      </c>
      <c r="U9" s="166"/>
      <c r="V9" s="166">
        <f t="shared" si="0"/>
        <v>24</v>
      </c>
      <c r="W9" s="166">
        <f>SUM(W11:W25)</f>
        <v>12</v>
      </c>
      <c r="X9" s="166"/>
      <c r="Y9" s="167"/>
    </row>
    <row r="10" spans="1:25" ht="15">
      <c r="A10" s="168" t="s">
        <v>164</v>
      </c>
      <c r="B10" s="169" t="s">
        <v>165</v>
      </c>
      <c r="C10" s="170" t="s">
        <v>166</v>
      </c>
      <c r="D10" s="170"/>
      <c r="E10" s="171"/>
      <c r="F10" s="172"/>
      <c r="G10" s="173"/>
      <c r="H10" s="173"/>
      <c r="I10" s="173"/>
      <c r="J10" s="173"/>
      <c r="K10" s="173"/>
      <c r="L10" s="173"/>
      <c r="M10" s="173"/>
      <c r="N10" s="173"/>
      <c r="O10" s="173"/>
      <c r="P10" s="172"/>
      <c r="Q10" s="173"/>
      <c r="R10" s="173"/>
      <c r="S10" s="173"/>
      <c r="T10" s="173"/>
      <c r="U10" s="173"/>
      <c r="V10" s="173"/>
      <c r="W10" s="173"/>
      <c r="X10" s="174"/>
      <c r="Y10" s="173"/>
    </row>
    <row r="11" spans="1:25" ht="15">
      <c r="A11" s="175" t="s">
        <v>167</v>
      </c>
      <c r="B11" s="176" t="s">
        <v>168</v>
      </c>
      <c r="C11" s="177" t="s">
        <v>34</v>
      </c>
      <c r="D11" s="177">
        <f>SUM(P11+F11+X11)</f>
        <v>96</v>
      </c>
      <c r="E11" s="171">
        <v>78</v>
      </c>
      <c r="F11" s="178">
        <v>40</v>
      </c>
      <c r="G11" s="171"/>
      <c r="H11" s="171"/>
      <c r="I11" s="171"/>
      <c r="J11" s="171"/>
      <c r="K11" s="171"/>
      <c r="L11" s="171"/>
      <c r="M11" s="171"/>
      <c r="N11" s="174"/>
      <c r="O11" s="177"/>
      <c r="P11" s="178">
        <v>38</v>
      </c>
      <c r="Q11" s="179"/>
      <c r="R11" s="179"/>
      <c r="S11" s="179"/>
      <c r="T11" s="179"/>
      <c r="U11" s="179"/>
      <c r="V11" s="179">
        <v>2</v>
      </c>
      <c r="W11" s="179"/>
      <c r="X11" s="174">
        <v>18</v>
      </c>
      <c r="Y11" s="180" t="s">
        <v>34</v>
      </c>
    </row>
    <row r="12" spans="1:25" ht="15">
      <c r="A12" s="175" t="s">
        <v>169</v>
      </c>
      <c r="B12" s="176" t="s">
        <v>170</v>
      </c>
      <c r="C12" s="211" t="s">
        <v>33</v>
      </c>
      <c r="D12" s="177">
        <f aca="true" t="shared" si="1" ref="D12:D25">SUM(P12+F12+X12)</f>
        <v>117</v>
      </c>
      <c r="E12" s="171">
        <v>117</v>
      </c>
      <c r="F12" s="178">
        <v>34</v>
      </c>
      <c r="G12" s="171"/>
      <c r="H12" s="171"/>
      <c r="I12" s="171"/>
      <c r="J12" s="171"/>
      <c r="K12" s="171"/>
      <c r="L12" s="171"/>
      <c r="M12" s="171"/>
      <c r="N12" s="174"/>
      <c r="O12" s="177"/>
      <c r="P12" s="178">
        <v>83</v>
      </c>
      <c r="Q12" s="179"/>
      <c r="R12" s="179"/>
      <c r="S12" s="179"/>
      <c r="T12" s="179"/>
      <c r="U12" s="179"/>
      <c r="V12" s="179">
        <v>2</v>
      </c>
      <c r="W12" s="179"/>
      <c r="X12" s="174"/>
      <c r="Y12" s="213" t="s">
        <v>33</v>
      </c>
    </row>
    <row r="13" spans="1:25" ht="15">
      <c r="A13" s="175" t="s">
        <v>171</v>
      </c>
      <c r="B13" s="181" t="s">
        <v>172</v>
      </c>
      <c r="C13" s="212"/>
      <c r="D13" s="177">
        <f t="shared" si="1"/>
        <v>36</v>
      </c>
      <c r="E13" s="171">
        <v>36</v>
      </c>
      <c r="F13" s="178"/>
      <c r="G13" s="171"/>
      <c r="H13" s="171"/>
      <c r="I13" s="171"/>
      <c r="J13" s="171"/>
      <c r="K13" s="171"/>
      <c r="L13" s="171"/>
      <c r="M13" s="171"/>
      <c r="N13" s="174"/>
      <c r="O13" s="177"/>
      <c r="P13" s="178">
        <v>36</v>
      </c>
      <c r="Q13" s="179"/>
      <c r="R13" s="179"/>
      <c r="S13" s="179"/>
      <c r="T13" s="179"/>
      <c r="U13" s="179"/>
      <c r="V13" s="179"/>
      <c r="W13" s="179"/>
      <c r="X13" s="174"/>
      <c r="Y13" s="214"/>
    </row>
    <row r="14" spans="1:25" ht="15">
      <c r="A14" s="175" t="s">
        <v>173</v>
      </c>
      <c r="B14" s="176" t="s">
        <v>174</v>
      </c>
      <c r="C14" s="177" t="s">
        <v>33</v>
      </c>
      <c r="D14" s="177">
        <f t="shared" si="1"/>
        <v>117</v>
      </c>
      <c r="E14" s="171">
        <v>117</v>
      </c>
      <c r="F14" s="178">
        <v>34</v>
      </c>
      <c r="G14" s="171"/>
      <c r="H14" s="171"/>
      <c r="I14" s="171"/>
      <c r="J14" s="171"/>
      <c r="K14" s="171"/>
      <c r="L14" s="171"/>
      <c r="M14" s="171"/>
      <c r="N14" s="174"/>
      <c r="O14" s="177"/>
      <c r="P14" s="178">
        <v>83</v>
      </c>
      <c r="Q14" s="179"/>
      <c r="R14" s="179"/>
      <c r="S14" s="179"/>
      <c r="T14" s="179"/>
      <c r="U14" s="179"/>
      <c r="V14" s="179">
        <v>2</v>
      </c>
      <c r="W14" s="179"/>
      <c r="X14" s="174"/>
      <c r="Y14" s="182" t="s">
        <v>33</v>
      </c>
    </row>
    <row r="15" spans="1:25" ht="15">
      <c r="A15" s="175" t="s">
        <v>175</v>
      </c>
      <c r="B15" s="176" t="s">
        <v>4</v>
      </c>
      <c r="C15" s="144" t="s">
        <v>33</v>
      </c>
      <c r="D15" s="177">
        <f t="shared" si="1"/>
        <v>117</v>
      </c>
      <c r="E15" s="171">
        <v>117</v>
      </c>
      <c r="F15" s="178">
        <v>26</v>
      </c>
      <c r="G15" s="171"/>
      <c r="H15" s="171"/>
      <c r="I15" s="171"/>
      <c r="J15" s="171"/>
      <c r="K15" s="171"/>
      <c r="L15" s="171"/>
      <c r="M15" s="171"/>
      <c r="N15" s="174"/>
      <c r="O15" s="144"/>
      <c r="P15" s="178">
        <v>91</v>
      </c>
      <c r="Q15" s="179"/>
      <c r="R15" s="179"/>
      <c r="S15" s="179"/>
      <c r="T15" s="179"/>
      <c r="U15" s="179"/>
      <c r="V15" s="179"/>
      <c r="W15" s="179"/>
      <c r="X15" s="174"/>
      <c r="Y15" s="182" t="s">
        <v>33</v>
      </c>
    </row>
    <row r="16" spans="1:25" ht="15">
      <c r="A16" s="175" t="s">
        <v>176</v>
      </c>
      <c r="B16" s="183" t="s">
        <v>177</v>
      </c>
      <c r="C16" s="144" t="s">
        <v>33</v>
      </c>
      <c r="D16" s="177">
        <f t="shared" si="1"/>
        <v>36</v>
      </c>
      <c r="E16" s="171">
        <v>36</v>
      </c>
      <c r="F16" s="178">
        <v>36</v>
      </c>
      <c r="G16" s="171"/>
      <c r="H16" s="171"/>
      <c r="I16" s="171"/>
      <c r="J16" s="171"/>
      <c r="K16" s="171"/>
      <c r="L16" s="171"/>
      <c r="M16" s="184"/>
      <c r="N16" s="174"/>
      <c r="O16" s="182" t="s">
        <v>33</v>
      </c>
      <c r="P16" s="178"/>
      <c r="Q16" s="179"/>
      <c r="R16" s="179"/>
      <c r="S16" s="179"/>
      <c r="T16" s="179"/>
      <c r="U16" s="179"/>
      <c r="V16" s="179"/>
      <c r="W16" s="184"/>
      <c r="X16" s="174"/>
      <c r="Y16" s="185"/>
    </row>
    <row r="17" spans="1:25" ht="15">
      <c r="A17" s="175" t="s">
        <v>178</v>
      </c>
      <c r="B17" s="176" t="s">
        <v>179</v>
      </c>
      <c r="C17" s="177" t="s">
        <v>147</v>
      </c>
      <c r="D17" s="177">
        <f t="shared" si="1"/>
        <v>34</v>
      </c>
      <c r="E17" s="171">
        <v>34</v>
      </c>
      <c r="F17" s="178">
        <v>34</v>
      </c>
      <c r="G17" s="171"/>
      <c r="H17" s="171"/>
      <c r="I17" s="171"/>
      <c r="J17" s="171"/>
      <c r="K17" s="171"/>
      <c r="L17" s="171"/>
      <c r="M17" s="171"/>
      <c r="N17" s="174"/>
      <c r="O17" s="182" t="s">
        <v>149</v>
      </c>
      <c r="P17" s="178"/>
      <c r="Q17" s="179"/>
      <c r="R17" s="179"/>
      <c r="S17" s="179"/>
      <c r="T17" s="179"/>
      <c r="U17" s="179"/>
      <c r="V17" s="179"/>
      <c r="W17" s="179"/>
      <c r="X17" s="174"/>
      <c r="Y17" s="182"/>
    </row>
    <row r="18" spans="1:25" ht="15">
      <c r="A18" s="175" t="s">
        <v>180</v>
      </c>
      <c r="B18" s="176" t="s">
        <v>5</v>
      </c>
      <c r="C18" s="7" t="s">
        <v>33</v>
      </c>
      <c r="D18" s="177">
        <f t="shared" si="1"/>
        <v>117</v>
      </c>
      <c r="E18" s="171">
        <v>117</v>
      </c>
      <c r="F18" s="178">
        <v>52</v>
      </c>
      <c r="G18" s="171"/>
      <c r="H18" s="171"/>
      <c r="I18" s="171"/>
      <c r="J18" s="171"/>
      <c r="K18" s="171"/>
      <c r="L18" s="171"/>
      <c r="M18" s="171"/>
      <c r="N18" s="174"/>
      <c r="O18" s="182"/>
      <c r="P18" s="178">
        <v>65</v>
      </c>
      <c r="Q18" s="179"/>
      <c r="R18" s="179"/>
      <c r="S18" s="179"/>
      <c r="T18" s="179"/>
      <c r="U18" s="179"/>
      <c r="V18" s="179"/>
      <c r="W18" s="179"/>
      <c r="X18" s="174"/>
      <c r="Y18" s="186" t="s">
        <v>33</v>
      </c>
    </row>
    <row r="19" spans="1:25" ht="15">
      <c r="A19" s="175" t="s">
        <v>181</v>
      </c>
      <c r="B19" s="176" t="s">
        <v>182</v>
      </c>
      <c r="C19" s="177" t="s">
        <v>33</v>
      </c>
      <c r="D19" s="177">
        <f t="shared" si="1"/>
        <v>70</v>
      </c>
      <c r="E19" s="171">
        <v>70</v>
      </c>
      <c r="F19" s="178">
        <v>70</v>
      </c>
      <c r="G19" s="171"/>
      <c r="H19" s="171"/>
      <c r="I19" s="171"/>
      <c r="J19" s="171"/>
      <c r="K19" s="171"/>
      <c r="L19" s="171"/>
      <c r="M19" s="171"/>
      <c r="N19" s="174"/>
      <c r="O19" s="182" t="s">
        <v>33</v>
      </c>
      <c r="P19" s="178"/>
      <c r="Q19" s="179"/>
      <c r="R19" s="179"/>
      <c r="S19" s="179"/>
      <c r="T19" s="179"/>
      <c r="U19" s="179"/>
      <c r="V19" s="179"/>
      <c r="W19" s="179"/>
      <c r="X19" s="174"/>
      <c r="Y19" s="177"/>
    </row>
    <row r="20" spans="1:25" ht="24">
      <c r="A20" s="187"/>
      <c r="B20" s="188" t="s">
        <v>183</v>
      </c>
      <c r="C20" s="189"/>
      <c r="D20" s="177">
        <f t="shared" si="1"/>
        <v>0</v>
      </c>
      <c r="E20" s="182"/>
      <c r="F20" s="172"/>
      <c r="G20" s="166"/>
      <c r="H20" s="166"/>
      <c r="I20" s="166"/>
      <c r="J20" s="166"/>
      <c r="K20" s="166"/>
      <c r="L20" s="166"/>
      <c r="M20" s="166"/>
      <c r="N20" s="174"/>
      <c r="O20" s="190"/>
      <c r="P20" s="172"/>
      <c r="Q20" s="166"/>
      <c r="R20" s="166"/>
      <c r="S20" s="166"/>
      <c r="T20" s="166"/>
      <c r="U20" s="166"/>
      <c r="V20" s="166"/>
      <c r="W20" s="166"/>
      <c r="X20" s="166"/>
      <c r="Y20" s="166"/>
    </row>
    <row r="21" spans="1:25" ht="15">
      <c r="A21" s="175" t="s">
        <v>184</v>
      </c>
      <c r="B21" s="176" t="s">
        <v>6</v>
      </c>
      <c r="C21" s="177" t="s">
        <v>34</v>
      </c>
      <c r="D21" s="177">
        <f t="shared" si="1"/>
        <v>252</v>
      </c>
      <c r="E21" s="191">
        <v>234</v>
      </c>
      <c r="F21" s="178">
        <v>48</v>
      </c>
      <c r="G21" s="179"/>
      <c r="H21" s="179"/>
      <c r="I21" s="179"/>
      <c r="J21" s="179"/>
      <c r="K21" s="179"/>
      <c r="L21" s="179"/>
      <c r="M21" s="179"/>
      <c r="N21" s="174"/>
      <c r="O21" s="182"/>
      <c r="P21" s="178">
        <v>186</v>
      </c>
      <c r="Q21" s="179"/>
      <c r="R21" s="179"/>
      <c r="S21" s="179"/>
      <c r="T21" s="179"/>
      <c r="U21" s="179"/>
      <c r="V21" s="179">
        <v>6</v>
      </c>
      <c r="W21" s="179"/>
      <c r="X21" s="174">
        <v>18</v>
      </c>
      <c r="Y21" s="180" t="s">
        <v>34</v>
      </c>
    </row>
    <row r="22" spans="1:25" ht="15">
      <c r="A22" s="175" t="s">
        <v>185</v>
      </c>
      <c r="B22" s="175" t="s">
        <v>186</v>
      </c>
      <c r="C22" s="177" t="s">
        <v>34</v>
      </c>
      <c r="D22" s="177">
        <f t="shared" si="1"/>
        <v>118</v>
      </c>
      <c r="E22" s="171">
        <v>100</v>
      </c>
      <c r="F22" s="178">
        <v>36</v>
      </c>
      <c r="G22" s="179"/>
      <c r="H22" s="179"/>
      <c r="I22" s="179"/>
      <c r="J22" s="179"/>
      <c r="K22" s="179"/>
      <c r="L22" s="179"/>
      <c r="M22" s="184"/>
      <c r="N22" s="174"/>
      <c r="O22" s="182"/>
      <c r="P22" s="178">
        <v>64</v>
      </c>
      <c r="Q22" s="179"/>
      <c r="R22" s="179"/>
      <c r="S22" s="179"/>
      <c r="T22" s="179"/>
      <c r="U22" s="179"/>
      <c r="V22" s="179">
        <v>6</v>
      </c>
      <c r="W22" s="179"/>
      <c r="X22" s="174">
        <v>18</v>
      </c>
      <c r="Y22" s="192" t="s">
        <v>34</v>
      </c>
    </row>
    <row r="23" spans="1:25" ht="15">
      <c r="A23" s="175" t="s">
        <v>187</v>
      </c>
      <c r="B23" s="175" t="s">
        <v>188</v>
      </c>
      <c r="C23" s="177" t="s">
        <v>34</v>
      </c>
      <c r="D23" s="177">
        <f t="shared" si="1"/>
        <v>174</v>
      </c>
      <c r="E23" s="171">
        <v>156</v>
      </c>
      <c r="F23" s="178">
        <v>88</v>
      </c>
      <c r="G23" s="179"/>
      <c r="H23" s="179"/>
      <c r="I23" s="179"/>
      <c r="J23" s="179"/>
      <c r="K23" s="179">
        <v>18</v>
      </c>
      <c r="L23" s="179"/>
      <c r="M23" s="193">
        <v>10</v>
      </c>
      <c r="N23" s="174"/>
      <c r="O23" s="182"/>
      <c r="P23" s="178">
        <v>68</v>
      </c>
      <c r="Q23" s="179"/>
      <c r="R23" s="179"/>
      <c r="S23" s="179"/>
      <c r="T23" s="179"/>
      <c r="U23" s="179">
        <v>18</v>
      </c>
      <c r="V23" s="179">
        <v>6</v>
      </c>
      <c r="W23" s="193">
        <v>12</v>
      </c>
      <c r="X23" s="184">
        <v>18</v>
      </c>
      <c r="Y23" s="192" t="s">
        <v>34</v>
      </c>
    </row>
    <row r="24" spans="1:28" ht="24">
      <c r="A24" s="175"/>
      <c r="B24" s="194" t="s">
        <v>189</v>
      </c>
      <c r="C24" s="177"/>
      <c r="D24" s="177">
        <f t="shared" si="1"/>
        <v>192</v>
      </c>
      <c r="E24" s="171">
        <f>SUM(E25+E26+E27)</f>
        <v>192</v>
      </c>
      <c r="F24" s="178">
        <f>SUM(F25:F27)</f>
        <v>114</v>
      </c>
      <c r="G24" s="179"/>
      <c r="H24" s="179"/>
      <c r="I24" s="179"/>
      <c r="J24" s="179"/>
      <c r="K24" s="179"/>
      <c r="L24" s="179"/>
      <c r="M24" s="179"/>
      <c r="N24" s="174"/>
      <c r="O24" s="195"/>
      <c r="P24" s="178">
        <f>SUM(P25:P27)</f>
        <v>78</v>
      </c>
      <c r="Q24" s="179"/>
      <c r="R24" s="179"/>
      <c r="S24" s="179"/>
      <c r="T24" s="179"/>
      <c r="U24" s="179"/>
      <c r="V24" s="179"/>
      <c r="W24" s="179"/>
      <c r="X24" s="174"/>
      <c r="Y24" s="177"/>
      <c r="Z24" s="196"/>
      <c r="AA24" s="196"/>
      <c r="AB24" s="196"/>
    </row>
    <row r="25" spans="1:28" ht="15">
      <c r="A25" s="197" t="s">
        <v>190</v>
      </c>
      <c r="B25" s="198" t="s">
        <v>191</v>
      </c>
      <c r="C25" s="144" t="s">
        <v>33</v>
      </c>
      <c r="D25" s="177">
        <f t="shared" si="1"/>
        <v>78</v>
      </c>
      <c r="E25" s="199">
        <v>78</v>
      </c>
      <c r="F25" s="200"/>
      <c r="G25" s="200"/>
      <c r="H25" s="200"/>
      <c r="I25" s="200"/>
      <c r="J25" s="200"/>
      <c r="K25" s="200"/>
      <c r="L25" s="200"/>
      <c r="M25" s="200"/>
      <c r="N25" s="200"/>
      <c r="O25" s="201"/>
      <c r="P25" s="200">
        <v>78</v>
      </c>
      <c r="Q25" s="202"/>
      <c r="R25" s="202"/>
      <c r="S25" s="202"/>
      <c r="T25" s="202"/>
      <c r="U25" s="202"/>
      <c r="V25" s="202"/>
      <c r="W25" s="202"/>
      <c r="X25" s="203"/>
      <c r="Y25" s="144" t="s">
        <v>33</v>
      </c>
      <c r="Z25" s="196"/>
      <c r="AA25" s="196"/>
      <c r="AB25" s="196"/>
    </row>
    <row r="26" spans="1:28" ht="31.5">
      <c r="A26" s="185" t="s">
        <v>192</v>
      </c>
      <c r="B26" s="204" t="s">
        <v>193</v>
      </c>
      <c r="C26" s="205" t="s">
        <v>33</v>
      </c>
      <c r="D26" s="206"/>
      <c r="E26" s="207">
        <v>78</v>
      </c>
      <c r="F26" s="206">
        <v>78</v>
      </c>
      <c r="G26" s="206"/>
      <c r="H26" s="206"/>
      <c r="I26" s="206"/>
      <c r="J26" s="206"/>
      <c r="K26" s="206"/>
      <c r="L26" s="206"/>
      <c r="M26" s="206"/>
      <c r="N26" s="206"/>
      <c r="O26" s="208" t="s">
        <v>33</v>
      </c>
      <c r="P26" s="206"/>
      <c r="Q26" s="206"/>
      <c r="R26" s="206"/>
      <c r="S26" s="206"/>
      <c r="T26" s="206"/>
      <c r="U26" s="206"/>
      <c r="V26" s="206"/>
      <c r="W26" s="206"/>
      <c r="X26" s="209"/>
      <c r="Y26" s="209"/>
      <c r="Z26" s="206"/>
      <c r="AA26" s="206"/>
      <c r="AB26" s="196"/>
    </row>
    <row r="27" spans="1:28" ht="21">
      <c r="A27" s="185" t="s">
        <v>194</v>
      </c>
      <c r="B27" s="204" t="s">
        <v>195</v>
      </c>
      <c r="C27" s="205" t="s">
        <v>33</v>
      </c>
      <c r="D27" s="206"/>
      <c r="E27" s="207">
        <v>36</v>
      </c>
      <c r="F27" s="206">
        <v>36</v>
      </c>
      <c r="G27" s="206"/>
      <c r="H27" s="206"/>
      <c r="I27" s="206"/>
      <c r="J27" s="206"/>
      <c r="K27" s="206"/>
      <c r="L27" s="206"/>
      <c r="M27" s="206"/>
      <c r="N27" s="206"/>
      <c r="O27" s="208" t="s">
        <v>33</v>
      </c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196"/>
    </row>
    <row r="28" spans="1:28" ht="15">
      <c r="A28" s="185"/>
      <c r="C28" s="206"/>
      <c r="D28" s="206">
        <f>SUM(D11:D24)</f>
        <v>1476</v>
      </c>
      <c r="E28" s="206">
        <f>SUM(E11:E24)</f>
        <v>1404</v>
      </c>
      <c r="F28" s="206">
        <f>SUM(F11:F24)</f>
        <v>612</v>
      </c>
      <c r="G28" s="206"/>
      <c r="H28" s="206"/>
      <c r="I28" s="206"/>
      <c r="J28" s="206"/>
      <c r="K28" s="206"/>
      <c r="L28" s="206"/>
      <c r="M28" s="206"/>
      <c r="N28" s="206"/>
      <c r="O28" s="206"/>
      <c r="P28" s="206">
        <f>SUM(P11:P24)</f>
        <v>792</v>
      </c>
      <c r="Q28" s="206"/>
      <c r="R28" s="206"/>
      <c r="S28" s="206"/>
      <c r="T28" s="206"/>
      <c r="U28" s="206"/>
      <c r="V28" s="206"/>
      <c r="W28" s="206"/>
      <c r="X28" s="206">
        <f>SUM(X9:X26)</f>
        <v>72</v>
      </c>
      <c r="Y28" s="206"/>
      <c r="Z28" s="206"/>
      <c r="AA28" s="206">
        <f>SUM(F28:Z28)</f>
        <v>1476</v>
      </c>
      <c r="AB28" s="196"/>
    </row>
    <row r="29" spans="1:28" ht="15">
      <c r="A29" s="185"/>
      <c r="B29" s="210" t="s">
        <v>196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>
        <f>SUM(L10:L28)</f>
        <v>0</v>
      </c>
      <c r="M29" s="206"/>
      <c r="N29" s="206"/>
      <c r="O29" s="206"/>
      <c r="P29" s="206"/>
      <c r="Q29" s="206"/>
      <c r="R29" s="206"/>
      <c r="S29" s="206"/>
      <c r="T29" s="206"/>
      <c r="U29" s="206"/>
      <c r="V29" s="206">
        <f>SUM(V10:V28)</f>
        <v>24</v>
      </c>
      <c r="W29" s="206"/>
      <c r="X29" s="206"/>
      <c r="Y29" s="206"/>
      <c r="Z29" s="206"/>
      <c r="AA29" s="206">
        <f>SUM(C29:Z29)</f>
        <v>24</v>
      </c>
      <c r="AB29" s="196"/>
    </row>
    <row r="30" spans="1:27" ht="15">
      <c r="A30" s="185"/>
      <c r="B30" s="210" t="s">
        <v>197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>
        <f>SUM(M28:M29)</f>
        <v>0</v>
      </c>
      <c r="N30" s="185"/>
      <c r="O30" s="185"/>
      <c r="P30" s="185"/>
      <c r="Q30" s="185"/>
      <c r="R30" s="185"/>
      <c r="S30" s="185"/>
      <c r="T30" s="185"/>
      <c r="U30" s="185"/>
      <c r="V30" s="185"/>
      <c r="W30" s="185">
        <f>SUM(W28:W29)</f>
        <v>0</v>
      </c>
      <c r="X30" s="185"/>
      <c r="Y30" s="185"/>
      <c r="Z30" s="185"/>
      <c r="AA30" s="185">
        <v>22</v>
      </c>
    </row>
    <row r="31" spans="1:27" ht="21">
      <c r="A31" s="185"/>
      <c r="B31" s="210" t="s">
        <v>198</v>
      </c>
      <c r="C31" s="185"/>
      <c r="D31" s="185"/>
      <c r="E31" s="185">
        <v>72</v>
      </c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</row>
    <row r="33" spans="1:27" ht="15">
      <c r="A33" s="185"/>
      <c r="B33" s="210" t="s">
        <v>199</v>
      </c>
      <c r="C33" s="185"/>
      <c r="D33" s="185"/>
      <c r="E33" s="185">
        <f>SUM(E31+E30+E28)</f>
        <v>1476</v>
      </c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</row>
  </sheetData>
  <sheetProtection/>
  <mergeCells count="20">
    <mergeCell ref="A2:A7"/>
    <mergeCell ref="B2:B7"/>
    <mergeCell ref="C2:C7"/>
    <mergeCell ref="F2:Y2"/>
    <mergeCell ref="F3:Y3"/>
    <mergeCell ref="F4:O4"/>
    <mergeCell ref="P4:Y4"/>
    <mergeCell ref="F5:F7"/>
    <mergeCell ref="G5:L5"/>
    <mergeCell ref="M5:M7"/>
    <mergeCell ref="C12:C13"/>
    <mergeCell ref="Y12:Y13"/>
    <mergeCell ref="N5:O6"/>
    <mergeCell ref="P5:P7"/>
    <mergeCell ref="Q5:V5"/>
    <mergeCell ref="W5:W7"/>
    <mergeCell ref="X5:Y6"/>
    <mergeCell ref="E6:E7"/>
    <mergeCell ref="G6:L6"/>
    <mergeCell ref="Q6:V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R77"/>
  <sheetViews>
    <sheetView zoomScaleSheetLayoutView="100" workbookViewId="0" topLeftCell="A1">
      <pane xSplit="5" ySplit="3" topLeftCell="F5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68" sqref="C68"/>
    </sheetView>
  </sheetViews>
  <sheetFormatPr defaultColWidth="9.140625" defaultRowHeight="15" outlineLevelCol="2"/>
  <cols>
    <col min="1" max="1" width="3.57421875" style="14" customWidth="1"/>
    <col min="2" max="2" width="10.7109375" style="14" customWidth="1"/>
    <col min="3" max="3" width="39.421875" style="14" customWidth="1"/>
    <col min="4" max="5" width="10.140625" style="69" customWidth="1"/>
    <col min="6" max="6" width="5.00390625" style="14" customWidth="1" outlineLevel="1"/>
    <col min="7" max="7" width="5.28125" style="14" customWidth="1" outlineLevel="2"/>
    <col min="8" max="8" width="4.8515625" style="14" customWidth="1" outlineLevel="2"/>
    <col min="9" max="9" width="4.421875" style="14" customWidth="1" outlineLevel="2"/>
    <col min="10" max="10" width="6.28125" style="14" customWidth="1" outlineLevel="2"/>
    <col min="11" max="11" width="5.00390625" style="14" customWidth="1" outlineLevel="2"/>
    <col min="12" max="14" width="5.8515625" style="14" customWidth="1" outlineLevel="2"/>
    <col min="15" max="15" width="7.140625" style="14" customWidth="1" outlineLevel="2"/>
    <col min="16" max="16" width="5.7109375" style="14" customWidth="1" outlineLevel="2"/>
    <col min="17" max="17" width="5.00390625" style="14" customWidth="1" outlineLevel="2"/>
    <col min="18" max="18" width="5.140625" style="14" customWidth="1" outlineLevel="2"/>
    <col min="19" max="19" width="4.7109375" style="14" customWidth="1" outlineLevel="2"/>
    <col min="20" max="20" width="9.140625" style="14" customWidth="1" outlineLevel="2"/>
    <col min="21" max="21" width="5.421875" style="14" customWidth="1" outlineLevel="2"/>
    <col min="22" max="24" width="4.421875" style="14" customWidth="1" outlineLevel="2"/>
    <col min="25" max="25" width="6.8515625" style="14" customWidth="1" outlineLevel="2"/>
    <col min="26" max="26" width="6.00390625" style="14" customWidth="1" outlineLevel="1"/>
    <col min="27" max="27" width="4.57421875" style="14" customWidth="1" outlineLevel="1"/>
    <col min="28" max="29" width="5.00390625" style="14" customWidth="1" outlineLevel="1"/>
    <col min="30" max="30" width="6.8515625" style="14" customWidth="1" outlineLevel="1"/>
    <col min="31" max="31" width="5.57421875" style="14" customWidth="1" outlineLevel="1"/>
    <col min="32" max="34" width="5.28125" style="14" customWidth="1" outlineLevel="1"/>
    <col min="35" max="35" width="9.140625" style="14" customWidth="1" outlineLevel="1"/>
    <col min="36" max="36" width="5.8515625" style="14" customWidth="1" outlineLevel="1"/>
    <col min="37" max="37" width="4.421875" style="14" customWidth="1" outlineLevel="1"/>
    <col min="38" max="38" width="4.140625" style="14" customWidth="1" outlineLevel="1"/>
    <col min="39" max="39" width="5.28125" style="14" customWidth="1" outlineLevel="1"/>
    <col min="40" max="40" width="7.7109375" style="14" customWidth="1" outlineLevel="1"/>
    <col min="41" max="41" width="5.57421875" style="14" customWidth="1" outlineLevel="1"/>
    <col min="42" max="44" width="5.8515625" style="14" customWidth="1" outlineLevel="1"/>
    <col min="45" max="45" width="6.140625" style="69" customWidth="1" outlineLevel="1"/>
    <col min="46" max="46" width="6.00390625" style="14" customWidth="1"/>
    <col min="47" max="47" width="4.00390625" style="14" customWidth="1"/>
    <col min="48" max="48" width="4.8515625" style="14" customWidth="1"/>
    <col min="49" max="49" width="5.28125" style="14" customWidth="1"/>
    <col min="50" max="50" width="6.57421875" style="14" customWidth="1"/>
    <col min="51" max="51" width="5.28125" style="14" customWidth="1"/>
    <col min="52" max="54" width="6.140625" style="14" customWidth="1"/>
    <col min="55" max="55" width="9.00390625" style="94" customWidth="1"/>
    <col min="56" max="56" width="6.421875" style="14" customWidth="1"/>
    <col min="57" max="57" width="5.57421875" style="14" customWidth="1"/>
    <col min="58" max="58" width="4.57421875" style="14" customWidth="1"/>
    <col min="59" max="59" width="5.7109375" style="14" customWidth="1"/>
    <col min="60" max="60" width="6.28125" style="14" customWidth="1"/>
    <col min="61" max="61" width="5.8515625" style="14" customWidth="1"/>
    <col min="62" max="64" width="7.140625" style="14" customWidth="1"/>
    <col min="65" max="65" width="6.7109375" style="14" customWidth="1"/>
    <col min="66" max="67" width="9.140625" style="122" customWidth="1"/>
    <col min="68" max="68" width="9.00390625" style="0" customWidth="1"/>
    <col min="69" max="16384" width="9.140625" style="14" customWidth="1"/>
  </cols>
  <sheetData>
    <row r="1" spans="2:67" s="72" customFormat="1" ht="24.75" customHeight="1">
      <c r="B1" s="97" t="s">
        <v>105</v>
      </c>
      <c r="D1" s="94"/>
      <c r="E1" s="94"/>
      <c r="G1" s="98"/>
      <c r="H1" s="98"/>
      <c r="I1" s="98"/>
      <c r="J1" s="98"/>
      <c r="K1" s="98"/>
      <c r="L1" s="98"/>
      <c r="M1" s="98"/>
      <c r="N1" s="98"/>
      <c r="O1" s="98"/>
      <c r="Q1" s="98"/>
      <c r="R1" s="98"/>
      <c r="S1" s="98"/>
      <c r="T1" s="98"/>
      <c r="U1" s="98"/>
      <c r="V1" s="98"/>
      <c r="W1" s="98"/>
      <c r="X1" s="98"/>
      <c r="Y1" s="98"/>
      <c r="AS1" s="94"/>
      <c r="BC1" s="94"/>
      <c r="BN1" s="118"/>
      <c r="BO1" s="118"/>
    </row>
    <row r="2" spans="2:68" ht="15" customHeight="1">
      <c r="B2" s="232" t="s">
        <v>2</v>
      </c>
      <c r="C2" s="232" t="s">
        <v>3</v>
      </c>
      <c r="D2" s="232" t="s">
        <v>58</v>
      </c>
      <c r="E2" s="232" t="s">
        <v>80</v>
      </c>
      <c r="F2" s="235" t="s">
        <v>38</v>
      </c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7"/>
      <c r="BN2" s="231" t="s">
        <v>112</v>
      </c>
      <c r="BO2" s="231"/>
      <c r="BP2" s="14"/>
    </row>
    <row r="3" spans="2:68" ht="12">
      <c r="B3" s="233"/>
      <c r="C3" s="233"/>
      <c r="D3" s="233"/>
      <c r="E3" s="233"/>
      <c r="F3" s="238" t="s">
        <v>117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40"/>
      <c r="Z3" s="238" t="s">
        <v>0</v>
      </c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40"/>
      <c r="AT3" s="238" t="s">
        <v>1</v>
      </c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40"/>
      <c r="BN3" s="231"/>
      <c r="BO3" s="231"/>
      <c r="BP3" s="14"/>
    </row>
    <row r="4" spans="2:68" ht="12">
      <c r="B4" s="233"/>
      <c r="C4" s="233"/>
      <c r="D4" s="233"/>
      <c r="E4" s="233"/>
      <c r="F4" s="238" t="s">
        <v>118</v>
      </c>
      <c r="G4" s="239"/>
      <c r="H4" s="239"/>
      <c r="I4" s="239"/>
      <c r="J4" s="239"/>
      <c r="K4" s="239"/>
      <c r="L4" s="239"/>
      <c r="M4" s="239"/>
      <c r="N4" s="239"/>
      <c r="O4" s="240"/>
      <c r="P4" s="238" t="s">
        <v>119</v>
      </c>
      <c r="Q4" s="239"/>
      <c r="R4" s="239"/>
      <c r="S4" s="239"/>
      <c r="T4" s="239"/>
      <c r="U4" s="239"/>
      <c r="V4" s="239"/>
      <c r="W4" s="239"/>
      <c r="X4" s="239"/>
      <c r="Y4" s="240"/>
      <c r="Z4" s="238" t="s">
        <v>120</v>
      </c>
      <c r="AA4" s="239"/>
      <c r="AB4" s="239"/>
      <c r="AC4" s="239"/>
      <c r="AD4" s="239"/>
      <c r="AE4" s="239"/>
      <c r="AF4" s="239"/>
      <c r="AG4" s="239"/>
      <c r="AH4" s="239"/>
      <c r="AI4" s="240"/>
      <c r="AJ4" s="238" t="s">
        <v>121</v>
      </c>
      <c r="AK4" s="239"/>
      <c r="AL4" s="239"/>
      <c r="AM4" s="239"/>
      <c r="AN4" s="239"/>
      <c r="AO4" s="239"/>
      <c r="AP4" s="239"/>
      <c r="AQ4" s="239"/>
      <c r="AR4" s="239"/>
      <c r="AS4" s="240"/>
      <c r="AT4" s="238" t="s">
        <v>122</v>
      </c>
      <c r="AU4" s="239"/>
      <c r="AV4" s="239"/>
      <c r="AW4" s="239"/>
      <c r="AX4" s="239"/>
      <c r="AY4" s="239"/>
      <c r="AZ4" s="239"/>
      <c r="BA4" s="239"/>
      <c r="BB4" s="239"/>
      <c r="BC4" s="240"/>
      <c r="BD4" s="238" t="s">
        <v>123</v>
      </c>
      <c r="BE4" s="239"/>
      <c r="BF4" s="239"/>
      <c r="BG4" s="239"/>
      <c r="BH4" s="239"/>
      <c r="BI4" s="239"/>
      <c r="BJ4" s="239"/>
      <c r="BK4" s="239"/>
      <c r="BL4" s="239"/>
      <c r="BM4" s="240"/>
      <c r="BN4" s="231"/>
      <c r="BO4" s="231"/>
      <c r="BP4" s="14"/>
    </row>
    <row r="5" spans="2:68" ht="42" customHeight="1">
      <c r="B5" s="233"/>
      <c r="C5" s="233"/>
      <c r="D5" s="233"/>
      <c r="E5" s="233"/>
      <c r="F5" s="241" t="s">
        <v>102</v>
      </c>
      <c r="G5" s="244" t="s">
        <v>80</v>
      </c>
      <c r="H5" s="244"/>
      <c r="I5" s="244"/>
      <c r="J5" s="244"/>
      <c r="K5" s="244"/>
      <c r="L5" s="244"/>
      <c r="M5" s="245" t="s">
        <v>76</v>
      </c>
      <c r="N5" s="248" t="s">
        <v>77</v>
      </c>
      <c r="O5" s="248"/>
      <c r="P5" s="241" t="s">
        <v>102</v>
      </c>
      <c r="Q5" s="250" t="s">
        <v>80</v>
      </c>
      <c r="R5" s="250"/>
      <c r="S5" s="250"/>
      <c r="T5" s="250"/>
      <c r="U5" s="250"/>
      <c r="V5" s="250"/>
      <c r="W5" s="245" t="s">
        <v>76</v>
      </c>
      <c r="X5" s="249" t="s">
        <v>77</v>
      </c>
      <c r="Y5" s="249"/>
      <c r="Z5" s="241" t="s">
        <v>102</v>
      </c>
      <c r="AA5" s="250" t="s">
        <v>80</v>
      </c>
      <c r="AB5" s="250"/>
      <c r="AC5" s="250"/>
      <c r="AD5" s="250"/>
      <c r="AE5" s="250"/>
      <c r="AF5" s="250"/>
      <c r="AG5" s="245" t="s">
        <v>76</v>
      </c>
      <c r="AH5" s="249" t="s">
        <v>77</v>
      </c>
      <c r="AI5" s="249"/>
      <c r="AJ5" s="241" t="s">
        <v>102</v>
      </c>
      <c r="AK5" s="250" t="s">
        <v>80</v>
      </c>
      <c r="AL5" s="250"/>
      <c r="AM5" s="250"/>
      <c r="AN5" s="250"/>
      <c r="AO5" s="250"/>
      <c r="AP5" s="250"/>
      <c r="AQ5" s="245" t="s">
        <v>76</v>
      </c>
      <c r="AR5" s="249" t="s">
        <v>77</v>
      </c>
      <c r="AS5" s="249"/>
      <c r="AT5" s="241" t="s">
        <v>102</v>
      </c>
      <c r="AU5" s="250" t="s">
        <v>80</v>
      </c>
      <c r="AV5" s="250"/>
      <c r="AW5" s="250"/>
      <c r="AX5" s="250"/>
      <c r="AY5" s="250"/>
      <c r="AZ5" s="250"/>
      <c r="BA5" s="245" t="s">
        <v>76</v>
      </c>
      <c r="BB5" s="249" t="s">
        <v>77</v>
      </c>
      <c r="BC5" s="249"/>
      <c r="BD5" s="241" t="s">
        <v>102</v>
      </c>
      <c r="BE5" s="250" t="s">
        <v>80</v>
      </c>
      <c r="BF5" s="250"/>
      <c r="BG5" s="250"/>
      <c r="BH5" s="250"/>
      <c r="BI5" s="250"/>
      <c r="BJ5" s="250"/>
      <c r="BK5" s="245" t="s">
        <v>76</v>
      </c>
      <c r="BL5" s="249" t="s">
        <v>77</v>
      </c>
      <c r="BM5" s="249"/>
      <c r="BN5" s="231"/>
      <c r="BO5" s="231"/>
      <c r="BP5" s="14"/>
    </row>
    <row r="6" spans="2:68" ht="15" customHeight="1">
      <c r="B6" s="233"/>
      <c r="C6" s="233"/>
      <c r="D6" s="233"/>
      <c r="E6" s="233"/>
      <c r="F6" s="242"/>
      <c r="G6" s="250" t="s">
        <v>59</v>
      </c>
      <c r="H6" s="250"/>
      <c r="I6" s="250"/>
      <c r="J6" s="250"/>
      <c r="K6" s="250"/>
      <c r="L6" s="250"/>
      <c r="M6" s="246"/>
      <c r="N6" s="248"/>
      <c r="O6" s="248"/>
      <c r="P6" s="242"/>
      <c r="Q6" s="250" t="s">
        <v>39</v>
      </c>
      <c r="R6" s="250"/>
      <c r="S6" s="250"/>
      <c r="T6" s="250"/>
      <c r="U6" s="250"/>
      <c r="V6" s="250"/>
      <c r="W6" s="246"/>
      <c r="X6" s="249"/>
      <c r="Y6" s="249"/>
      <c r="Z6" s="242"/>
      <c r="AA6" s="250" t="s">
        <v>39</v>
      </c>
      <c r="AB6" s="250"/>
      <c r="AC6" s="250"/>
      <c r="AD6" s="250"/>
      <c r="AE6" s="250"/>
      <c r="AF6" s="250"/>
      <c r="AG6" s="246"/>
      <c r="AH6" s="249"/>
      <c r="AI6" s="249"/>
      <c r="AJ6" s="242"/>
      <c r="AK6" s="250" t="s">
        <v>39</v>
      </c>
      <c r="AL6" s="250"/>
      <c r="AM6" s="250"/>
      <c r="AN6" s="250"/>
      <c r="AO6" s="250"/>
      <c r="AP6" s="250"/>
      <c r="AQ6" s="246"/>
      <c r="AR6" s="249"/>
      <c r="AS6" s="249"/>
      <c r="AT6" s="242"/>
      <c r="AU6" s="250" t="s">
        <v>39</v>
      </c>
      <c r="AV6" s="250"/>
      <c r="AW6" s="250"/>
      <c r="AX6" s="250"/>
      <c r="AY6" s="250"/>
      <c r="AZ6" s="250"/>
      <c r="BA6" s="246"/>
      <c r="BB6" s="249"/>
      <c r="BC6" s="249"/>
      <c r="BD6" s="242"/>
      <c r="BE6" s="250" t="s">
        <v>39</v>
      </c>
      <c r="BF6" s="250"/>
      <c r="BG6" s="250"/>
      <c r="BH6" s="250"/>
      <c r="BI6" s="250"/>
      <c r="BJ6" s="250"/>
      <c r="BK6" s="246"/>
      <c r="BL6" s="249"/>
      <c r="BM6" s="249"/>
      <c r="BN6" s="231"/>
      <c r="BO6" s="231"/>
      <c r="BP6" s="14"/>
    </row>
    <row r="7" spans="2:68" ht="139.5" customHeight="1">
      <c r="B7" s="234"/>
      <c r="C7" s="234"/>
      <c r="D7" s="234"/>
      <c r="E7" s="234"/>
      <c r="F7" s="243"/>
      <c r="G7" s="1" t="s">
        <v>35</v>
      </c>
      <c r="H7" s="1" t="s">
        <v>37</v>
      </c>
      <c r="I7" s="1" t="s">
        <v>36</v>
      </c>
      <c r="J7" s="1" t="s">
        <v>115</v>
      </c>
      <c r="K7" s="1" t="s">
        <v>31</v>
      </c>
      <c r="L7" s="1" t="s">
        <v>55</v>
      </c>
      <c r="M7" s="247"/>
      <c r="N7" s="13" t="s">
        <v>79</v>
      </c>
      <c r="O7" s="15" t="s">
        <v>78</v>
      </c>
      <c r="P7" s="243"/>
      <c r="Q7" s="1" t="s">
        <v>35</v>
      </c>
      <c r="R7" s="1" t="s">
        <v>37</v>
      </c>
      <c r="S7" s="1" t="s">
        <v>36</v>
      </c>
      <c r="T7" s="1" t="s">
        <v>115</v>
      </c>
      <c r="U7" s="1" t="s">
        <v>31</v>
      </c>
      <c r="V7" s="1" t="s">
        <v>55</v>
      </c>
      <c r="W7" s="247"/>
      <c r="X7" s="13" t="s">
        <v>79</v>
      </c>
      <c r="Y7" s="15" t="s">
        <v>78</v>
      </c>
      <c r="Z7" s="243"/>
      <c r="AA7" s="1" t="s">
        <v>35</v>
      </c>
      <c r="AB7" s="1" t="s">
        <v>37</v>
      </c>
      <c r="AC7" s="1" t="s">
        <v>36</v>
      </c>
      <c r="AD7" s="1" t="s">
        <v>115</v>
      </c>
      <c r="AE7" s="1" t="s">
        <v>31</v>
      </c>
      <c r="AF7" s="1" t="s">
        <v>55</v>
      </c>
      <c r="AG7" s="247"/>
      <c r="AH7" s="13" t="s">
        <v>79</v>
      </c>
      <c r="AI7" s="15" t="s">
        <v>78</v>
      </c>
      <c r="AJ7" s="243"/>
      <c r="AK7" s="1" t="s">
        <v>35</v>
      </c>
      <c r="AL7" s="1" t="s">
        <v>37</v>
      </c>
      <c r="AM7" s="1" t="s">
        <v>36</v>
      </c>
      <c r="AN7" s="1" t="s">
        <v>115</v>
      </c>
      <c r="AO7" s="1" t="s">
        <v>31</v>
      </c>
      <c r="AP7" s="1" t="s">
        <v>55</v>
      </c>
      <c r="AQ7" s="247"/>
      <c r="AR7" s="13" t="s">
        <v>79</v>
      </c>
      <c r="AS7" s="12" t="s">
        <v>78</v>
      </c>
      <c r="AT7" s="243"/>
      <c r="AU7" s="1" t="s">
        <v>35</v>
      </c>
      <c r="AV7" s="1" t="s">
        <v>37</v>
      </c>
      <c r="AW7" s="1" t="s">
        <v>36</v>
      </c>
      <c r="AX7" s="1" t="s">
        <v>115</v>
      </c>
      <c r="AY7" s="1" t="s">
        <v>31</v>
      </c>
      <c r="AZ7" s="1" t="s">
        <v>55</v>
      </c>
      <c r="BA7" s="247"/>
      <c r="BB7" s="13" t="s">
        <v>79</v>
      </c>
      <c r="BC7" s="12" t="s">
        <v>78</v>
      </c>
      <c r="BD7" s="243"/>
      <c r="BE7" s="1" t="s">
        <v>35</v>
      </c>
      <c r="BF7" s="1" t="s">
        <v>37</v>
      </c>
      <c r="BG7" s="1" t="s">
        <v>36</v>
      </c>
      <c r="BH7" s="1" t="s">
        <v>115</v>
      </c>
      <c r="BI7" s="1" t="s">
        <v>31</v>
      </c>
      <c r="BJ7" s="1" t="s">
        <v>55</v>
      </c>
      <c r="BK7" s="247"/>
      <c r="BL7" s="13" t="s">
        <v>79</v>
      </c>
      <c r="BM7" s="15" t="s">
        <v>78</v>
      </c>
      <c r="BN7" s="119" t="s">
        <v>113</v>
      </c>
      <c r="BO7" s="119" t="s">
        <v>114</v>
      </c>
      <c r="BP7" s="14"/>
    </row>
    <row r="8" spans="2:67" s="72" customFormat="1" ht="44.25" customHeight="1">
      <c r="B8" s="29" t="s">
        <v>7</v>
      </c>
      <c r="C8" s="29" t="s">
        <v>40</v>
      </c>
      <c r="D8" s="105">
        <f>F8+P8+Z8+AJ8+AT8+BD8</f>
        <v>468</v>
      </c>
      <c r="E8" s="105">
        <f aca="true" t="shared" si="0" ref="E8:E20">G8+H8+I8+J8+K8+L8+Q8+R8+S8+T8+U8+V8+AA8+AB8+AC8+AD8+AE8+AF8+AK8+AL8+AM8+AN8+AO8+AP8+AU8+AV8+AW8+AX8+AY8+AZ8+BE8+BF8+BG8+BH8+BI8+BJ8</f>
        <v>468</v>
      </c>
      <c r="F8" s="107">
        <f>F9+F10+F11+F12+F13</f>
        <v>88</v>
      </c>
      <c r="G8" s="16">
        <f>G9+G10+G11+G12+G13</f>
        <v>36</v>
      </c>
      <c r="H8" s="16">
        <f aca="true" t="shared" si="1" ref="H8:BO8">H9+H10+H11+H12+H13</f>
        <v>2</v>
      </c>
      <c r="I8" s="16">
        <f t="shared" si="1"/>
        <v>2</v>
      </c>
      <c r="J8" s="16">
        <f t="shared" si="1"/>
        <v>46</v>
      </c>
      <c r="K8" s="16">
        <f t="shared" si="1"/>
        <v>0</v>
      </c>
      <c r="L8" s="16">
        <f t="shared" si="1"/>
        <v>2</v>
      </c>
      <c r="M8" s="16">
        <f t="shared" si="1"/>
        <v>0</v>
      </c>
      <c r="N8" s="16">
        <f t="shared" si="1"/>
        <v>0</v>
      </c>
      <c r="O8" s="17" t="s">
        <v>91</v>
      </c>
      <c r="P8" s="107">
        <f t="shared" si="1"/>
        <v>194</v>
      </c>
      <c r="Q8" s="107">
        <f t="shared" si="1"/>
        <v>60</v>
      </c>
      <c r="R8" s="107">
        <f t="shared" si="1"/>
        <v>4</v>
      </c>
      <c r="S8" s="107">
        <f t="shared" si="1"/>
        <v>4</v>
      </c>
      <c r="T8" s="16">
        <f t="shared" si="1"/>
        <v>122</v>
      </c>
      <c r="U8" s="16">
        <f t="shared" si="1"/>
        <v>0</v>
      </c>
      <c r="V8" s="16">
        <f t="shared" si="1"/>
        <v>4</v>
      </c>
      <c r="W8" s="16">
        <f t="shared" si="1"/>
        <v>0</v>
      </c>
      <c r="X8" s="16">
        <f t="shared" si="1"/>
        <v>0</v>
      </c>
      <c r="Y8" s="17" t="s">
        <v>92</v>
      </c>
      <c r="Z8" s="107">
        <f t="shared" si="1"/>
        <v>54</v>
      </c>
      <c r="AA8" s="16">
        <f t="shared" si="1"/>
        <v>2</v>
      </c>
      <c r="AB8" s="16">
        <f t="shared" si="1"/>
        <v>0</v>
      </c>
      <c r="AC8" s="16">
        <f t="shared" si="1"/>
        <v>0</v>
      </c>
      <c r="AD8" s="16">
        <f t="shared" si="1"/>
        <v>52</v>
      </c>
      <c r="AE8" s="16">
        <f t="shared" si="1"/>
        <v>0</v>
      </c>
      <c r="AF8" s="16">
        <f t="shared" si="1"/>
        <v>0</v>
      </c>
      <c r="AG8" s="16">
        <f t="shared" si="1"/>
        <v>0</v>
      </c>
      <c r="AH8" s="16">
        <f t="shared" si="1"/>
        <v>0</v>
      </c>
      <c r="AI8" s="16" t="s">
        <v>93</v>
      </c>
      <c r="AJ8" s="107">
        <f t="shared" si="1"/>
        <v>46</v>
      </c>
      <c r="AK8" s="16">
        <f t="shared" si="1"/>
        <v>2</v>
      </c>
      <c r="AL8" s="16">
        <f t="shared" si="1"/>
        <v>0</v>
      </c>
      <c r="AM8" s="16">
        <f t="shared" si="1"/>
        <v>0</v>
      </c>
      <c r="AN8" s="16">
        <f t="shared" si="1"/>
        <v>44</v>
      </c>
      <c r="AO8" s="16">
        <f t="shared" si="1"/>
        <v>0</v>
      </c>
      <c r="AP8" s="16">
        <f t="shared" si="1"/>
        <v>0</v>
      </c>
      <c r="AQ8" s="16">
        <f t="shared" si="1"/>
        <v>0</v>
      </c>
      <c r="AR8" s="16">
        <f t="shared" si="1"/>
        <v>0</v>
      </c>
      <c r="AS8" s="16" t="s">
        <v>93</v>
      </c>
      <c r="AT8" s="107">
        <f t="shared" si="1"/>
        <v>32</v>
      </c>
      <c r="AU8" s="16">
        <f t="shared" si="1"/>
        <v>2</v>
      </c>
      <c r="AV8" s="16">
        <f t="shared" si="1"/>
        <v>0</v>
      </c>
      <c r="AW8" s="16">
        <f t="shared" si="1"/>
        <v>0</v>
      </c>
      <c r="AX8" s="16">
        <f t="shared" si="1"/>
        <v>30</v>
      </c>
      <c r="AY8" s="16">
        <f t="shared" si="1"/>
        <v>0</v>
      </c>
      <c r="AZ8" s="16">
        <f t="shared" si="1"/>
        <v>0</v>
      </c>
      <c r="BA8" s="16">
        <f t="shared" si="1"/>
        <v>0</v>
      </c>
      <c r="BB8" s="16">
        <f t="shared" si="1"/>
        <v>0</v>
      </c>
      <c r="BC8" s="16" t="s">
        <v>93</v>
      </c>
      <c r="BD8" s="107">
        <f t="shared" si="1"/>
        <v>54</v>
      </c>
      <c r="BE8" s="16">
        <f t="shared" si="1"/>
        <v>2</v>
      </c>
      <c r="BF8" s="16">
        <f t="shared" si="1"/>
        <v>0</v>
      </c>
      <c r="BG8" s="16">
        <f t="shared" si="1"/>
        <v>0</v>
      </c>
      <c r="BH8" s="16">
        <f t="shared" si="1"/>
        <v>52</v>
      </c>
      <c r="BI8" s="16">
        <f t="shared" si="1"/>
        <v>0</v>
      </c>
      <c r="BJ8" s="16">
        <f t="shared" si="1"/>
        <v>0</v>
      </c>
      <c r="BK8" s="16">
        <f t="shared" si="1"/>
        <v>0</v>
      </c>
      <c r="BL8" s="16">
        <f t="shared" si="1"/>
        <v>0</v>
      </c>
      <c r="BM8" s="16" t="s">
        <v>92</v>
      </c>
      <c r="BN8" s="107">
        <f t="shared" si="1"/>
        <v>468</v>
      </c>
      <c r="BO8" s="107">
        <f t="shared" si="1"/>
        <v>0</v>
      </c>
    </row>
    <row r="9" spans="2:67" s="72" customFormat="1" ht="12">
      <c r="B9" s="31" t="s">
        <v>8</v>
      </c>
      <c r="C9" s="31" t="s">
        <v>9</v>
      </c>
      <c r="D9" s="70">
        <f aca="true" t="shared" si="2" ref="D9:D60">F9+P9+Z9+AJ9+AT9+BD9</f>
        <v>48</v>
      </c>
      <c r="E9" s="70">
        <f t="shared" si="0"/>
        <v>48</v>
      </c>
      <c r="F9" s="16">
        <f>G9+H9+I9+J9+K9+L9</f>
        <v>0</v>
      </c>
      <c r="G9" s="3"/>
      <c r="H9" s="3"/>
      <c r="I9" s="3"/>
      <c r="J9" s="3"/>
      <c r="K9" s="3"/>
      <c r="L9" s="3"/>
      <c r="M9" s="3"/>
      <c r="N9" s="3"/>
      <c r="O9" s="3"/>
      <c r="P9" s="16">
        <f>Q9+R9+S9+T9+U9+V9+W9+X9</f>
        <v>48</v>
      </c>
      <c r="Q9" s="3">
        <v>34</v>
      </c>
      <c r="R9" s="3">
        <v>2</v>
      </c>
      <c r="S9" s="3">
        <v>2</v>
      </c>
      <c r="T9" s="3">
        <v>8</v>
      </c>
      <c r="U9" s="3"/>
      <c r="V9" s="3">
        <v>2</v>
      </c>
      <c r="W9" s="3"/>
      <c r="X9" s="3"/>
      <c r="Y9" s="19" t="s">
        <v>33</v>
      </c>
      <c r="Z9" s="51">
        <f>AA9+AB9+AC9+AD9+AE9+AF9</f>
        <v>0</v>
      </c>
      <c r="AA9" s="71"/>
      <c r="AB9" s="71"/>
      <c r="AC9" s="71"/>
      <c r="AD9" s="71"/>
      <c r="AE9" s="71"/>
      <c r="AF9" s="71"/>
      <c r="AG9" s="71"/>
      <c r="AH9" s="71"/>
      <c r="AI9" s="71"/>
      <c r="AJ9" s="51">
        <f>AK9+AL9+AM9+AN9+AO9+AP9</f>
        <v>0</v>
      </c>
      <c r="AK9" s="71"/>
      <c r="AL9" s="71"/>
      <c r="AM9" s="71"/>
      <c r="AN9" s="71"/>
      <c r="AO9" s="71"/>
      <c r="AP9" s="71"/>
      <c r="AQ9" s="71"/>
      <c r="AR9" s="71"/>
      <c r="AS9" s="23"/>
      <c r="AT9" s="51">
        <f>AU9+AV9+AW9+AX9+AY9+AZ9</f>
        <v>0</v>
      </c>
      <c r="AU9" s="71"/>
      <c r="AV9" s="71"/>
      <c r="AW9" s="71"/>
      <c r="AX9" s="71"/>
      <c r="AY9" s="71"/>
      <c r="AZ9" s="71"/>
      <c r="BA9" s="71"/>
      <c r="BB9" s="71"/>
      <c r="BC9" s="23"/>
      <c r="BD9" s="51">
        <f>BE9+BF9+BG9+BH9+BJ9</f>
        <v>0</v>
      </c>
      <c r="BE9" s="71"/>
      <c r="BF9" s="71"/>
      <c r="BG9" s="71"/>
      <c r="BH9" s="71"/>
      <c r="BI9" s="71"/>
      <c r="BJ9" s="71"/>
      <c r="BK9" s="71"/>
      <c r="BL9" s="71"/>
      <c r="BM9" s="23"/>
      <c r="BN9" s="120">
        <v>48</v>
      </c>
      <c r="BO9" s="120"/>
    </row>
    <row r="10" spans="2:67" s="72" customFormat="1" ht="18.75" customHeight="1">
      <c r="B10" s="31" t="s">
        <v>10</v>
      </c>
      <c r="C10" s="31" t="s">
        <v>4</v>
      </c>
      <c r="D10" s="70">
        <f t="shared" si="2"/>
        <v>48</v>
      </c>
      <c r="E10" s="70">
        <f t="shared" si="0"/>
        <v>48</v>
      </c>
      <c r="F10" s="16">
        <f>G10+H10+I10+J10+K10+L10+M10+N10</f>
        <v>48</v>
      </c>
      <c r="G10" s="3">
        <v>34</v>
      </c>
      <c r="H10" s="3">
        <v>2</v>
      </c>
      <c r="I10" s="3">
        <v>2</v>
      </c>
      <c r="J10" s="3">
        <v>8</v>
      </c>
      <c r="K10" s="3"/>
      <c r="L10" s="3">
        <v>2</v>
      </c>
      <c r="M10" s="3"/>
      <c r="N10" s="3"/>
      <c r="O10" s="19" t="s">
        <v>33</v>
      </c>
      <c r="P10" s="16">
        <f>Q10+R10+S10+T10+U10+V10</f>
        <v>0</v>
      </c>
      <c r="Q10" s="3"/>
      <c r="R10" s="3"/>
      <c r="S10" s="3"/>
      <c r="T10" s="3"/>
      <c r="U10" s="3"/>
      <c r="V10" s="3"/>
      <c r="W10" s="3"/>
      <c r="X10" s="3"/>
      <c r="Y10" s="73"/>
      <c r="Z10" s="51">
        <f>AA10+AB10+AC10+AD10+AE10+AF10</f>
        <v>0</v>
      </c>
      <c r="AA10" s="71"/>
      <c r="AB10" s="71"/>
      <c r="AC10" s="71"/>
      <c r="AD10" s="71"/>
      <c r="AE10" s="71"/>
      <c r="AF10" s="71"/>
      <c r="AG10" s="71"/>
      <c r="AH10" s="71"/>
      <c r="AI10" s="71"/>
      <c r="AJ10" s="51">
        <f aca="true" t="shared" si="3" ref="AJ10:AJ17">AK10+AL10+AM10+AN10+AO10+AP10</f>
        <v>0</v>
      </c>
      <c r="AK10" s="71"/>
      <c r="AL10" s="71"/>
      <c r="AM10" s="71"/>
      <c r="AN10" s="71"/>
      <c r="AO10" s="71"/>
      <c r="AP10" s="71"/>
      <c r="AQ10" s="71"/>
      <c r="AR10" s="71"/>
      <c r="AS10" s="23"/>
      <c r="AT10" s="51">
        <f>AU10+AV10+AW10+AX10+AY10+AZ10</f>
        <v>0</v>
      </c>
      <c r="AU10" s="71"/>
      <c r="AV10" s="71"/>
      <c r="AW10" s="71"/>
      <c r="AX10" s="71"/>
      <c r="AY10" s="71"/>
      <c r="AZ10" s="71"/>
      <c r="BA10" s="71"/>
      <c r="BB10" s="71"/>
      <c r="BC10" s="23"/>
      <c r="BD10" s="51">
        <f>BE10+BF10+BG10+BH10+BJ10</f>
        <v>0</v>
      </c>
      <c r="BE10" s="71"/>
      <c r="BF10" s="71"/>
      <c r="BG10" s="71"/>
      <c r="BH10" s="71"/>
      <c r="BI10" s="71"/>
      <c r="BJ10" s="71"/>
      <c r="BK10" s="71"/>
      <c r="BL10" s="71"/>
      <c r="BM10" s="23"/>
      <c r="BN10" s="120">
        <v>48</v>
      </c>
      <c r="BO10" s="120"/>
    </row>
    <row r="11" spans="2:67" s="72" customFormat="1" ht="24.75" customHeight="1">
      <c r="B11" s="31" t="s">
        <v>11</v>
      </c>
      <c r="C11" s="31" t="s">
        <v>62</v>
      </c>
      <c r="D11" s="70">
        <v>172</v>
      </c>
      <c r="E11" s="70">
        <f t="shared" si="0"/>
        <v>172</v>
      </c>
      <c r="F11" s="16">
        <f>G11+H11+I11+J11+K11+L11</f>
        <v>20</v>
      </c>
      <c r="G11" s="3"/>
      <c r="H11" s="3"/>
      <c r="I11" s="3"/>
      <c r="J11" s="3">
        <v>20</v>
      </c>
      <c r="K11" s="3"/>
      <c r="L11" s="3"/>
      <c r="M11" s="3"/>
      <c r="N11" s="3"/>
      <c r="O11" s="3"/>
      <c r="P11" s="16">
        <f>Q11+R11+S11+T11+U11+V11</f>
        <v>58</v>
      </c>
      <c r="Q11" s="3"/>
      <c r="R11" s="3"/>
      <c r="S11" s="3"/>
      <c r="T11" s="3">
        <v>58</v>
      </c>
      <c r="U11" s="3"/>
      <c r="V11" s="3"/>
      <c r="W11" s="3"/>
      <c r="X11" s="3"/>
      <c r="Y11" s="4"/>
      <c r="Z11" s="51">
        <f>AA11+AB11+AC11+AD11+AE11+AF11</f>
        <v>28</v>
      </c>
      <c r="AA11" s="71"/>
      <c r="AB11" s="71"/>
      <c r="AC11" s="71"/>
      <c r="AD11" s="71">
        <v>28</v>
      </c>
      <c r="AE11" s="71"/>
      <c r="AF11" s="71"/>
      <c r="AG11" s="71"/>
      <c r="AH11" s="71"/>
      <c r="AI11" s="71"/>
      <c r="AJ11" s="51">
        <f t="shared" si="3"/>
        <v>20</v>
      </c>
      <c r="AK11" s="71"/>
      <c r="AL11" s="71"/>
      <c r="AM11" s="71"/>
      <c r="AN11" s="71">
        <v>20</v>
      </c>
      <c r="AO11" s="71"/>
      <c r="AP11" s="71"/>
      <c r="AQ11" s="71"/>
      <c r="AR11" s="71"/>
      <c r="AS11" s="23"/>
      <c r="AT11" s="51">
        <f>AU11+AV11+AW11+AX11+AY11+AZ11</f>
        <v>16</v>
      </c>
      <c r="AU11" s="71"/>
      <c r="AV11" s="71"/>
      <c r="AW11" s="71"/>
      <c r="AX11" s="71">
        <v>16</v>
      </c>
      <c r="AY11" s="71"/>
      <c r="AZ11" s="71"/>
      <c r="BA11" s="71"/>
      <c r="BB11" s="71"/>
      <c r="BC11" s="23"/>
      <c r="BD11" s="51">
        <f>BE11+BF11+BG11+BH11+BJ11</f>
        <v>30</v>
      </c>
      <c r="BE11" s="71"/>
      <c r="BF11" s="71"/>
      <c r="BG11" s="71"/>
      <c r="BH11" s="71">
        <v>30</v>
      </c>
      <c r="BI11" s="71"/>
      <c r="BJ11" s="71"/>
      <c r="BK11" s="71"/>
      <c r="BL11" s="71"/>
      <c r="BM11" s="24" t="s">
        <v>33</v>
      </c>
      <c r="BN11" s="120">
        <v>172</v>
      </c>
      <c r="BO11" s="120"/>
    </row>
    <row r="12" spans="2:67" s="72" customFormat="1" ht="18" customHeight="1">
      <c r="B12" s="31" t="s">
        <v>12</v>
      </c>
      <c r="C12" s="31" t="s">
        <v>5</v>
      </c>
      <c r="D12" s="70">
        <f t="shared" si="2"/>
        <v>160</v>
      </c>
      <c r="E12" s="70">
        <f t="shared" si="0"/>
        <v>160</v>
      </c>
      <c r="F12" s="16">
        <f>G12+H12+I12+J12+K12+L12</f>
        <v>20</v>
      </c>
      <c r="G12" s="3">
        <v>2</v>
      </c>
      <c r="H12" s="3"/>
      <c r="I12" s="3"/>
      <c r="J12" s="3">
        <v>18</v>
      </c>
      <c r="K12" s="3"/>
      <c r="L12" s="3"/>
      <c r="M12" s="3"/>
      <c r="N12" s="3"/>
      <c r="O12" s="3"/>
      <c r="P12" s="16">
        <f>Q12+R12+S12+T12+U12+V12</f>
        <v>48</v>
      </c>
      <c r="Q12" s="3">
        <v>2</v>
      </c>
      <c r="R12" s="3"/>
      <c r="S12" s="3"/>
      <c r="T12" s="3">
        <v>46</v>
      </c>
      <c r="U12" s="3"/>
      <c r="V12" s="3"/>
      <c r="W12" s="3"/>
      <c r="X12" s="3"/>
      <c r="Y12" s="4"/>
      <c r="Z12" s="51">
        <f>AA12+AB12+AC12+AD12+AE12+AF12</f>
        <v>26</v>
      </c>
      <c r="AA12" s="71">
        <v>2</v>
      </c>
      <c r="AB12" s="71"/>
      <c r="AC12" s="71"/>
      <c r="AD12" s="71">
        <v>24</v>
      </c>
      <c r="AE12" s="71"/>
      <c r="AF12" s="71"/>
      <c r="AG12" s="71"/>
      <c r="AH12" s="71"/>
      <c r="AI12" s="71"/>
      <c r="AJ12" s="51">
        <f t="shared" si="3"/>
        <v>26</v>
      </c>
      <c r="AK12" s="71">
        <v>2</v>
      </c>
      <c r="AL12" s="71"/>
      <c r="AM12" s="71"/>
      <c r="AN12" s="71">
        <v>24</v>
      </c>
      <c r="AO12" s="71"/>
      <c r="AP12" s="71"/>
      <c r="AQ12" s="71"/>
      <c r="AR12" s="71"/>
      <c r="AS12" s="23"/>
      <c r="AT12" s="51">
        <f>AU12+AV12+AW12+AX12+AY12+AZ12</f>
        <v>16</v>
      </c>
      <c r="AU12" s="71">
        <v>2</v>
      </c>
      <c r="AV12" s="71"/>
      <c r="AW12" s="71"/>
      <c r="AX12" s="71">
        <v>14</v>
      </c>
      <c r="AY12" s="71"/>
      <c r="AZ12" s="71"/>
      <c r="BA12" s="71"/>
      <c r="BB12" s="71"/>
      <c r="BC12" s="23"/>
      <c r="BD12" s="51">
        <f>BE12+BF12+BG12+BH12+BJ12</f>
        <v>24</v>
      </c>
      <c r="BE12" s="71">
        <v>2</v>
      </c>
      <c r="BF12" s="71"/>
      <c r="BG12" s="71"/>
      <c r="BH12" s="71">
        <v>22</v>
      </c>
      <c r="BI12" s="71"/>
      <c r="BJ12" s="71"/>
      <c r="BK12" s="71"/>
      <c r="BL12" s="71"/>
      <c r="BM12" s="24" t="s">
        <v>33</v>
      </c>
      <c r="BN12" s="120">
        <v>160</v>
      </c>
      <c r="BO12" s="120"/>
    </row>
    <row r="13" spans="2:67" s="72" customFormat="1" ht="18" customHeight="1">
      <c r="B13" s="31" t="s">
        <v>57</v>
      </c>
      <c r="C13" s="31" t="s">
        <v>56</v>
      </c>
      <c r="D13" s="70">
        <v>40</v>
      </c>
      <c r="E13" s="70">
        <f t="shared" si="0"/>
        <v>40</v>
      </c>
      <c r="F13" s="16">
        <f>G13+H13+I13+J13+K13+L13</f>
        <v>0</v>
      </c>
      <c r="G13" s="3"/>
      <c r="H13" s="3"/>
      <c r="I13" s="3"/>
      <c r="J13" s="3"/>
      <c r="K13" s="3"/>
      <c r="L13" s="3"/>
      <c r="M13" s="3"/>
      <c r="N13" s="3"/>
      <c r="O13" s="3"/>
      <c r="P13" s="16">
        <f>Q13+R13+S13+T13+U13+V13</f>
        <v>40</v>
      </c>
      <c r="Q13" s="3">
        <v>24</v>
      </c>
      <c r="R13" s="3">
        <v>2</v>
      </c>
      <c r="S13" s="3">
        <v>2</v>
      </c>
      <c r="T13" s="3">
        <v>10</v>
      </c>
      <c r="U13" s="3"/>
      <c r="V13" s="3">
        <v>2</v>
      </c>
      <c r="W13" s="3"/>
      <c r="X13" s="3"/>
      <c r="Y13" s="19" t="s">
        <v>33</v>
      </c>
      <c r="Z13" s="51"/>
      <c r="AA13" s="71"/>
      <c r="AB13" s="71"/>
      <c r="AC13" s="71"/>
      <c r="AD13" s="71"/>
      <c r="AE13" s="71"/>
      <c r="AF13" s="71"/>
      <c r="AG13" s="71"/>
      <c r="AH13" s="71"/>
      <c r="AI13" s="71"/>
      <c r="AJ13" s="51"/>
      <c r="AK13" s="71"/>
      <c r="AL13" s="71"/>
      <c r="AM13" s="71"/>
      <c r="AN13" s="71"/>
      <c r="AO13" s="71"/>
      <c r="AP13" s="71"/>
      <c r="AQ13" s="71"/>
      <c r="AR13" s="71"/>
      <c r="AS13" s="23"/>
      <c r="AT13" s="51"/>
      <c r="AU13" s="71"/>
      <c r="AV13" s="71"/>
      <c r="AW13" s="71"/>
      <c r="AX13" s="71"/>
      <c r="AY13" s="71"/>
      <c r="AZ13" s="71"/>
      <c r="BA13" s="71"/>
      <c r="BB13" s="71"/>
      <c r="BC13" s="23"/>
      <c r="BD13" s="51"/>
      <c r="BE13" s="71"/>
      <c r="BF13" s="71"/>
      <c r="BG13" s="71"/>
      <c r="BH13" s="71"/>
      <c r="BI13" s="71"/>
      <c r="BJ13" s="71"/>
      <c r="BK13" s="71"/>
      <c r="BL13" s="71"/>
      <c r="BM13" s="23"/>
      <c r="BN13" s="120">
        <v>40</v>
      </c>
      <c r="BO13" s="120"/>
    </row>
    <row r="14" spans="2:67" s="72" customFormat="1" ht="24.75" customHeight="1">
      <c r="B14" s="29" t="s">
        <v>13</v>
      </c>
      <c r="C14" s="29" t="s">
        <v>41</v>
      </c>
      <c r="D14" s="105">
        <f t="shared" si="2"/>
        <v>144</v>
      </c>
      <c r="E14" s="105">
        <f t="shared" si="0"/>
        <v>144</v>
      </c>
      <c r="F14" s="108">
        <f>F15+F16+F17</f>
        <v>144</v>
      </c>
      <c r="G14" s="25">
        <f aca="true" t="shared" si="4" ref="G14:BO14">G15+G16+G17</f>
        <v>76</v>
      </c>
      <c r="H14" s="25">
        <f t="shared" si="4"/>
        <v>6</v>
      </c>
      <c r="I14" s="25">
        <f t="shared" si="4"/>
        <v>6</v>
      </c>
      <c r="J14" s="25">
        <f t="shared" si="4"/>
        <v>50</v>
      </c>
      <c r="K14" s="25">
        <f t="shared" si="4"/>
        <v>0</v>
      </c>
      <c r="L14" s="25">
        <f t="shared" si="4"/>
        <v>6</v>
      </c>
      <c r="M14" s="25">
        <f t="shared" si="4"/>
        <v>0</v>
      </c>
      <c r="N14" s="25">
        <f t="shared" si="4"/>
        <v>0</v>
      </c>
      <c r="O14" s="25" t="s">
        <v>92</v>
      </c>
      <c r="P14" s="25">
        <f t="shared" si="4"/>
        <v>0</v>
      </c>
      <c r="Q14" s="108">
        <f t="shared" si="4"/>
        <v>0</v>
      </c>
      <c r="R14" s="25">
        <f t="shared" si="4"/>
        <v>0</v>
      </c>
      <c r="S14" s="25">
        <f t="shared" si="4"/>
        <v>0</v>
      </c>
      <c r="T14" s="25">
        <f t="shared" si="4"/>
        <v>0</v>
      </c>
      <c r="U14" s="25">
        <f t="shared" si="4"/>
        <v>0</v>
      </c>
      <c r="V14" s="25">
        <f t="shared" si="4"/>
        <v>0</v>
      </c>
      <c r="W14" s="25">
        <f t="shared" si="4"/>
        <v>0</v>
      </c>
      <c r="X14" s="25">
        <f t="shared" si="4"/>
        <v>0</v>
      </c>
      <c r="Y14" s="25" t="s">
        <v>91</v>
      </c>
      <c r="Z14" s="25">
        <f t="shared" si="4"/>
        <v>0</v>
      </c>
      <c r="AA14" s="25">
        <f t="shared" si="4"/>
        <v>0</v>
      </c>
      <c r="AB14" s="25">
        <f t="shared" si="4"/>
        <v>0</v>
      </c>
      <c r="AC14" s="25">
        <f t="shared" si="4"/>
        <v>0</v>
      </c>
      <c r="AD14" s="25">
        <f t="shared" si="4"/>
        <v>0</v>
      </c>
      <c r="AE14" s="25">
        <f t="shared" si="4"/>
        <v>0</v>
      </c>
      <c r="AF14" s="25">
        <f t="shared" si="4"/>
        <v>0</v>
      </c>
      <c r="AG14" s="25">
        <f t="shared" si="4"/>
        <v>0</v>
      </c>
      <c r="AH14" s="25">
        <f t="shared" si="4"/>
        <v>0</v>
      </c>
      <c r="AI14" s="25" t="s">
        <v>93</v>
      </c>
      <c r="AJ14" s="25">
        <f t="shared" si="4"/>
        <v>0</v>
      </c>
      <c r="AK14" s="25">
        <f t="shared" si="4"/>
        <v>0</v>
      </c>
      <c r="AL14" s="25">
        <f t="shared" si="4"/>
        <v>0</v>
      </c>
      <c r="AM14" s="25">
        <f t="shared" si="4"/>
        <v>0</v>
      </c>
      <c r="AN14" s="25">
        <f t="shared" si="4"/>
        <v>0</v>
      </c>
      <c r="AO14" s="25">
        <f t="shared" si="4"/>
        <v>0</v>
      </c>
      <c r="AP14" s="25">
        <f t="shared" si="4"/>
        <v>0</v>
      </c>
      <c r="AQ14" s="25">
        <f t="shared" si="4"/>
        <v>0</v>
      </c>
      <c r="AR14" s="25">
        <f t="shared" si="4"/>
        <v>0</v>
      </c>
      <c r="AS14" s="25" t="s">
        <v>93</v>
      </c>
      <c r="AT14" s="25">
        <f t="shared" si="4"/>
        <v>0</v>
      </c>
      <c r="AU14" s="25">
        <f t="shared" si="4"/>
        <v>0</v>
      </c>
      <c r="AV14" s="25">
        <f t="shared" si="4"/>
        <v>0</v>
      </c>
      <c r="AW14" s="25">
        <f t="shared" si="4"/>
        <v>0</v>
      </c>
      <c r="AX14" s="25">
        <f t="shared" si="4"/>
        <v>0</v>
      </c>
      <c r="AY14" s="25">
        <f t="shared" si="4"/>
        <v>0</v>
      </c>
      <c r="AZ14" s="25">
        <f t="shared" si="4"/>
        <v>0</v>
      </c>
      <c r="BA14" s="25">
        <f t="shared" si="4"/>
        <v>0</v>
      </c>
      <c r="BB14" s="25">
        <f t="shared" si="4"/>
        <v>0</v>
      </c>
      <c r="BC14" s="25" t="s">
        <v>93</v>
      </c>
      <c r="BD14" s="25">
        <f t="shared" si="4"/>
        <v>0</v>
      </c>
      <c r="BE14" s="25">
        <f t="shared" si="4"/>
        <v>0</v>
      </c>
      <c r="BF14" s="25">
        <f t="shared" si="4"/>
        <v>0</v>
      </c>
      <c r="BG14" s="25">
        <f t="shared" si="4"/>
        <v>0</v>
      </c>
      <c r="BH14" s="25">
        <f t="shared" si="4"/>
        <v>0</v>
      </c>
      <c r="BI14" s="25">
        <f t="shared" si="4"/>
        <v>0</v>
      </c>
      <c r="BJ14" s="25">
        <f t="shared" si="4"/>
        <v>0</v>
      </c>
      <c r="BK14" s="25">
        <f t="shared" si="4"/>
        <v>0</v>
      </c>
      <c r="BL14" s="25">
        <f t="shared" si="4"/>
        <v>0</v>
      </c>
      <c r="BM14" s="25" t="s">
        <v>93</v>
      </c>
      <c r="BN14" s="25">
        <f t="shared" si="4"/>
        <v>144</v>
      </c>
      <c r="BO14" s="25">
        <f t="shared" si="4"/>
        <v>0</v>
      </c>
    </row>
    <row r="15" spans="2:67" s="72" customFormat="1" ht="20.25" customHeight="1">
      <c r="B15" s="31" t="s">
        <v>14</v>
      </c>
      <c r="C15" s="31" t="s">
        <v>6</v>
      </c>
      <c r="D15" s="70">
        <f t="shared" si="2"/>
        <v>54</v>
      </c>
      <c r="E15" s="70">
        <f t="shared" si="0"/>
        <v>54</v>
      </c>
      <c r="F15" s="16">
        <f>G15+H15+I15+J15+K15+L15</f>
        <v>54</v>
      </c>
      <c r="G15" s="38">
        <v>28</v>
      </c>
      <c r="H15" s="38">
        <v>2</v>
      </c>
      <c r="I15" s="38">
        <v>2</v>
      </c>
      <c r="J15" s="38">
        <v>20</v>
      </c>
      <c r="K15" s="38"/>
      <c r="L15" s="38">
        <v>2</v>
      </c>
      <c r="M15" s="26"/>
      <c r="N15" s="26"/>
      <c r="O15" s="27" t="s">
        <v>33</v>
      </c>
      <c r="P15" s="16">
        <f aca="true" t="shared" si="5" ref="P15:P23">Q15+R15+S15+T15+U15+V15</f>
        <v>0</v>
      </c>
      <c r="Q15" s="28"/>
      <c r="R15" s="28"/>
      <c r="S15" s="28"/>
      <c r="T15" s="28"/>
      <c r="U15" s="28"/>
      <c r="V15" s="28"/>
      <c r="W15" s="28"/>
      <c r="X15" s="28"/>
      <c r="Y15" s="28"/>
      <c r="Z15" s="51"/>
      <c r="AA15" s="28"/>
      <c r="AB15" s="28"/>
      <c r="AC15" s="28"/>
      <c r="AD15" s="28"/>
      <c r="AE15" s="28"/>
      <c r="AF15" s="28"/>
      <c r="AG15" s="28"/>
      <c r="AH15" s="28"/>
      <c r="AI15" s="28"/>
      <c r="AJ15" s="51">
        <f t="shared" si="3"/>
        <v>0</v>
      </c>
      <c r="AK15" s="28"/>
      <c r="AL15" s="28"/>
      <c r="AM15" s="28"/>
      <c r="AN15" s="28"/>
      <c r="AO15" s="28"/>
      <c r="AP15" s="28"/>
      <c r="AQ15" s="28"/>
      <c r="AR15" s="28"/>
      <c r="AS15" s="8"/>
      <c r="AT15" s="51"/>
      <c r="AU15" s="28"/>
      <c r="AV15" s="28"/>
      <c r="AW15" s="28"/>
      <c r="AX15" s="28"/>
      <c r="AY15" s="28"/>
      <c r="AZ15" s="28"/>
      <c r="BA15" s="28"/>
      <c r="BB15" s="28"/>
      <c r="BC15" s="8"/>
      <c r="BD15" s="51"/>
      <c r="BE15" s="28"/>
      <c r="BF15" s="28"/>
      <c r="BG15" s="28"/>
      <c r="BH15" s="28"/>
      <c r="BI15" s="28"/>
      <c r="BJ15" s="28"/>
      <c r="BK15" s="28"/>
      <c r="BL15" s="28"/>
      <c r="BM15" s="8"/>
      <c r="BN15" s="120">
        <v>54</v>
      </c>
      <c r="BO15" s="120"/>
    </row>
    <row r="16" spans="2:67" s="72" customFormat="1" ht="23.25" customHeight="1">
      <c r="B16" s="31" t="s">
        <v>15</v>
      </c>
      <c r="C16" s="31" t="s">
        <v>16</v>
      </c>
      <c r="D16" s="70">
        <f t="shared" si="2"/>
        <v>54</v>
      </c>
      <c r="E16" s="70">
        <f t="shared" si="0"/>
        <v>54</v>
      </c>
      <c r="F16" s="16">
        <f>G16+H16+I16+J16+K16+L16</f>
        <v>54</v>
      </c>
      <c r="G16" s="3">
        <v>28</v>
      </c>
      <c r="H16" s="3">
        <v>2</v>
      </c>
      <c r="I16" s="3">
        <v>2</v>
      </c>
      <c r="J16" s="3">
        <v>20</v>
      </c>
      <c r="K16" s="3"/>
      <c r="L16" s="3">
        <v>2</v>
      </c>
      <c r="M16" s="3"/>
      <c r="N16" s="3"/>
      <c r="O16" s="27" t="s">
        <v>33</v>
      </c>
      <c r="P16" s="16">
        <f t="shared" si="5"/>
        <v>0</v>
      </c>
      <c r="Q16" s="3"/>
      <c r="R16" s="3"/>
      <c r="S16" s="3"/>
      <c r="T16" s="3"/>
      <c r="U16" s="3"/>
      <c r="V16" s="3"/>
      <c r="W16" s="3"/>
      <c r="X16" s="3"/>
      <c r="Y16" s="4"/>
      <c r="Z16" s="51"/>
      <c r="AA16" s="71"/>
      <c r="AB16" s="71"/>
      <c r="AC16" s="71"/>
      <c r="AD16" s="71"/>
      <c r="AE16" s="71"/>
      <c r="AF16" s="71"/>
      <c r="AG16" s="71"/>
      <c r="AH16" s="71"/>
      <c r="AI16" s="71"/>
      <c r="AJ16" s="51">
        <f t="shared" si="3"/>
        <v>0</v>
      </c>
      <c r="AK16" s="71"/>
      <c r="AL16" s="71"/>
      <c r="AM16" s="71"/>
      <c r="AN16" s="71"/>
      <c r="AO16" s="71"/>
      <c r="AP16" s="71"/>
      <c r="AQ16" s="71"/>
      <c r="AR16" s="71"/>
      <c r="AS16" s="23"/>
      <c r="AT16" s="51"/>
      <c r="AU16" s="71"/>
      <c r="AV16" s="71"/>
      <c r="AW16" s="71"/>
      <c r="AX16" s="71"/>
      <c r="AY16" s="71"/>
      <c r="AZ16" s="71"/>
      <c r="BA16" s="71"/>
      <c r="BB16" s="71"/>
      <c r="BC16" s="23"/>
      <c r="BD16" s="51"/>
      <c r="BE16" s="71"/>
      <c r="BF16" s="71"/>
      <c r="BG16" s="71"/>
      <c r="BH16" s="71"/>
      <c r="BI16" s="71"/>
      <c r="BJ16" s="71"/>
      <c r="BK16" s="71"/>
      <c r="BL16" s="71"/>
      <c r="BM16" s="23"/>
      <c r="BN16" s="120">
        <v>54</v>
      </c>
      <c r="BO16" s="134"/>
    </row>
    <row r="17" spans="2:67" s="72" customFormat="1" ht="19.5" customHeight="1">
      <c r="B17" s="31" t="s">
        <v>48</v>
      </c>
      <c r="C17" s="74" t="s">
        <v>63</v>
      </c>
      <c r="D17" s="70">
        <f t="shared" si="2"/>
        <v>36</v>
      </c>
      <c r="E17" s="70">
        <f t="shared" si="0"/>
        <v>36</v>
      </c>
      <c r="F17" s="16">
        <f>G17+H17+I17+J17+K17+L17</f>
        <v>36</v>
      </c>
      <c r="G17" s="3">
        <v>20</v>
      </c>
      <c r="H17" s="3">
        <v>2</v>
      </c>
      <c r="I17" s="3">
        <v>2</v>
      </c>
      <c r="J17" s="3">
        <v>10</v>
      </c>
      <c r="K17" s="3"/>
      <c r="L17" s="3">
        <v>2</v>
      </c>
      <c r="M17" s="3"/>
      <c r="N17" s="3"/>
      <c r="O17" s="19" t="s">
        <v>33</v>
      </c>
      <c r="P17" s="16">
        <f t="shared" si="5"/>
        <v>0</v>
      </c>
      <c r="Q17" s="3"/>
      <c r="R17" s="3"/>
      <c r="S17" s="3"/>
      <c r="T17" s="3"/>
      <c r="U17" s="3"/>
      <c r="V17" s="3"/>
      <c r="W17" s="3"/>
      <c r="X17" s="3"/>
      <c r="Y17" s="99"/>
      <c r="Z17" s="51"/>
      <c r="AA17" s="71"/>
      <c r="AB17" s="71"/>
      <c r="AC17" s="71"/>
      <c r="AD17" s="71"/>
      <c r="AE17" s="71"/>
      <c r="AF17" s="71"/>
      <c r="AG17" s="71"/>
      <c r="AH17" s="71"/>
      <c r="AI17" s="71"/>
      <c r="AJ17" s="51">
        <f t="shared" si="3"/>
        <v>0</v>
      </c>
      <c r="AK17" s="71"/>
      <c r="AL17" s="71"/>
      <c r="AM17" s="71"/>
      <c r="AN17" s="71"/>
      <c r="AO17" s="71"/>
      <c r="AP17" s="71"/>
      <c r="AQ17" s="71"/>
      <c r="AR17" s="71"/>
      <c r="AS17" s="23"/>
      <c r="AT17" s="51"/>
      <c r="AU17" s="71"/>
      <c r="AV17" s="71"/>
      <c r="AW17" s="71"/>
      <c r="AX17" s="71"/>
      <c r="AY17" s="71"/>
      <c r="AZ17" s="71"/>
      <c r="BA17" s="71"/>
      <c r="BB17" s="71"/>
      <c r="BC17" s="23"/>
      <c r="BD17" s="51"/>
      <c r="BE17" s="71"/>
      <c r="BF17" s="71"/>
      <c r="BG17" s="71"/>
      <c r="BH17" s="71"/>
      <c r="BI17" s="71"/>
      <c r="BJ17" s="71"/>
      <c r="BK17" s="71"/>
      <c r="BL17" s="71"/>
      <c r="BM17" s="23"/>
      <c r="BN17" s="120">
        <v>36</v>
      </c>
      <c r="BO17" s="120"/>
    </row>
    <row r="18" spans="2:68" ht="33" customHeight="1">
      <c r="B18" s="29" t="s">
        <v>17</v>
      </c>
      <c r="C18" s="29" t="s">
        <v>61</v>
      </c>
      <c r="D18" s="105">
        <f aca="true" t="shared" si="6" ref="D18:N18">D19+D20+D21+D22+D23+D24+D25+D26+D27</f>
        <v>732</v>
      </c>
      <c r="E18" s="105">
        <f t="shared" si="0"/>
        <v>654</v>
      </c>
      <c r="F18" s="109">
        <f t="shared" si="6"/>
        <v>360</v>
      </c>
      <c r="G18" s="30">
        <f t="shared" si="6"/>
        <v>148</v>
      </c>
      <c r="H18" s="30">
        <f t="shared" si="6"/>
        <v>6</v>
      </c>
      <c r="I18" s="30">
        <f t="shared" si="6"/>
        <v>6</v>
      </c>
      <c r="J18" s="30">
        <f t="shared" si="6"/>
        <v>134</v>
      </c>
      <c r="K18" s="30">
        <f t="shared" si="6"/>
        <v>0</v>
      </c>
      <c r="L18" s="30">
        <f t="shared" si="6"/>
        <v>6</v>
      </c>
      <c r="M18" s="30">
        <f t="shared" si="6"/>
        <v>54</v>
      </c>
      <c r="N18" s="30">
        <f t="shared" si="6"/>
        <v>6</v>
      </c>
      <c r="O18" s="30" t="s">
        <v>94</v>
      </c>
      <c r="P18" s="109">
        <f aca="true" t="shared" si="7" ref="P18:X18">P19+P20+P21+P22+P23+P24+P25+P26+P27</f>
        <v>164</v>
      </c>
      <c r="Q18" s="109">
        <f t="shared" si="7"/>
        <v>56</v>
      </c>
      <c r="R18" s="30">
        <f t="shared" si="7"/>
        <v>12</v>
      </c>
      <c r="S18" s="30">
        <f t="shared" si="7"/>
        <v>12</v>
      </c>
      <c r="T18" s="30">
        <f t="shared" si="7"/>
        <v>60</v>
      </c>
      <c r="U18" s="30">
        <f t="shared" si="7"/>
        <v>0</v>
      </c>
      <c r="V18" s="30">
        <f t="shared" si="7"/>
        <v>6</v>
      </c>
      <c r="W18" s="30">
        <f t="shared" si="7"/>
        <v>12</v>
      </c>
      <c r="X18" s="30">
        <f t="shared" si="7"/>
        <v>6</v>
      </c>
      <c r="Y18" s="30" t="s">
        <v>91</v>
      </c>
      <c r="Z18" s="109">
        <f aca="true" t="shared" si="8" ref="Z18:AG18">Z19+Z20+Z21+Z22+Z23+Z24+Z25+Z26+Z27</f>
        <v>100</v>
      </c>
      <c r="AA18" s="30">
        <f t="shared" si="8"/>
        <v>58</v>
      </c>
      <c r="AB18" s="30">
        <f t="shared" si="8"/>
        <v>4</v>
      </c>
      <c r="AC18" s="30">
        <f t="shared" si="8"/>
        <v>4</v>
      </c>
      <c r="AD18" s="30">
        <f t="shared" si="8"/>
        <v>30</v>
      </c>
      <c r="AE18" s="30">
        <f t="shared" si="8"/>
        <v>0</v>
      </c>
      <c r="AF18" s="30">
        <f t="shared" si="8"/>
        <v>4</v>
      </c>
      <c r="AG18" s="30">
        <f t="shared" si="8"/>
        <v>0</v>
      </c>
      <c r="AH18" s="30"/>
      <c r="AI18" s="30" t="s">
        <v>96</v>
      </c>
      <c r="AJ18" s="109">
        <f aca="true" t="shared" si="9" ref="AJ18:AR18">AJ19+AJ20+AJ21+AJ22+AJ23+AJ24+AJ25+AJ26+AJ27</f>
        <v>68</v>
      </c>
      <c r="AK18" s="30">
        <f t="shared" si="9"/>
        <v>14</v>
      </c>
      <c r="AL18" s="30">
        <f t="shared" si="9"/>
        <v>2</v>
      </c>
      <c r="AM18" s="30">
        <f t="shared" si="9"/>
        <v>2</v>
      </c>
      <c r="AN18" s="30">
        <f t="shared" si="9"/>
        <v>48</v>
      </c>
      <c r="AO18" s="30">
        <f t="shared" si="9"/>
        <v>0</v>
      </c>
      <c r="AP18" s="30">
        <f t="shared" si="9"/>
        <v>2</v>
      </c>
      <c r="AQ18" s="30">
        <f t="shared" si="9"/>
        <v>0</v>
      </c>
      <c r="AR18" s="30">
        <f t="shared" si="9"/>
        <v>0</v>
      </c>
      <c r="AS18" s="95" t="s">
        <v>91</v>
      </c>
      <c r="AT18" s="109">
        <f aca="true" t="shared" si="10" ref="AT18:BB18">AT19+AT20+AT21+AT22+AT23+AT24+AT25+AT26+AT27</f>
        <v>40</v>
      </c>
      <c r="AU18" s="30">
        <f t="shared" si="10"/>
        <v>24</v>
      </c>
      <c r="AV18" s="30">
        <f t="shared" si="10"/>
        <v>2</v>
      </c>
      <c r="AW18" s="30">
        <f t="shared" si="10"/>
        <v>2</v>
      </c>
      <c r="AX18" s="30">
        <f t="shared" si="10"/>
        <v>10</v>
      </c>
      <c r="AY18" s="30">
        <f t="shared" si="10"/>
        <v>0</v>
      </c>
      <c r="AZ18" s="30">
        <f t="shared" si="10"/>
        <v>2</v>
      </c>
      <c r="BA18" s="30">
        <f t="shared" si="10"/>
        <v>0</v>
      </c>
      <c r="BB18" s="30">
        <f t="shared" si="10"/>
        <v>0</v>
      </c>
      <c r="BC18" s="25"/>
      <c r="BD18" s="30">
        <f aca="true" t="shared" si="11" ref="BD18:BL18">BD19+BD20+BD21+BD22+BD23+BD24+BD25+BD26+BD27</f>
        <v>0</v>
      </c>
      <c r="BE18" s="30">
        <f t="shared" si="11"/>
        <v>0</v>
      </c>
      <c r="BF18" s="30">
        <f t="shared" si="11"/>
        <v>0</v>
      </c>
      <c r="BG18" s="30">
        <f t="shared" si="11"/>
        <v>0</v>
      </c>
      <c r="BH18" s="30">
        <f t="shared" si="11"/>
        <v>0</v>
      </c>
      <c r="BI18" s="30">
        <f t="shared" si="11"/>
        <v>0</v>
      </c>
      <c r="BJ18" s="30">
        <f t="shared" si="11"/>
        <v>0</v>
      </c>
      <c r="BK18" s="30">
        <f t="shared" si="11"/>
        <v>0</v>
      </c>
      <c r="BL18" s="30">
        <f t="shared" si="11"/>
        <v>0</v>
      </c>
      <c r="BM18" s="30" t="s">
        <v>92</v>
      </c>
      <c r="BN18" s="30">
        <f>BN19+BN20+BN21+BN22+BN23+BN24+BN25+BN26+BN27</f>
        <v>612</v>
      </c>
      <c r="BO18" s="30">
        <f>BO19+BO20+BO21+BO22+BO23+BO24+BO25+BO26+BO27</f>
        <v>120</v>
      </c>
      <c r="BP18" s="14">
        <f>SUM(BN18:BO18)</f>
        <v>732</v>
      </c>
    </row>
    <row r="19" spans="2:67" s="72" customFormat="1" ht="12">
      <c r="B19" s="31" t="s">
        <v>18</v>
      </c>
      <c r="C19" s="129" t="s">
        <v>64</v>
      </c>
      <c r="D19" s="70">
        <f>F19+P19+Z19+AJ19+AT19+BD19</f>
        <v>142</v>
      </c>
      <c r="E19" s="70">
        <f t="shared" si="0"/>
        <v>120</v>
      </c>
      <c r="F19" s="16">
        <f>G19+H19+I19+J19+K19+L19+M19</f>
        <v>142</v>
      </c>
      <c r="G19" s="33">
        <v>34</v>
      </c>
      <c r="H19" s="33">
        <v>2</v>
      </c>
      <c r="I19" s="33">
        <v>2</v>
      </c>
      <c r="J19" s="33">
        <v>80</v>
      </c>
      <c r="K19" s="33"/>
      <c r="L19" s="33">
        <v>2</v>
      </c>
      <c r="M19" s="49">
        <v>22</v>
      </c>
      <c r="N19" s="33"/>
      <c r="O19" s="34" t="s">
        <v>33</v>
      </c>
      <c r="P19" s="16">
        <f t="shared" si="5"/>
        <v>0</v>
      </c>
      <c r="Q19" s="33"/>
      <c r="R19" s="33"/>
      <c r="S19" s="33"/>
      <c r="T19" s="33"/>
      <c r="U19" s="33"/>
      <c r="V19" s="33"/>
      <c r="W19" s="33"/>
      <c r="X19" s="33"/>
      <c r="Y19" s="28"/>
      <c r="Z19" s="76">
        <f>AA19+AB19+AC19+AD19+AE19+AF19</f>
        <v>0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76">
        <f>AK19+AL19+AM19+AN19+AO19+AP19+AQ19+AR19</f>
        <v>0</v>
      </c>
      <c r="AK19" s="33"/>
      <c r="AL19" s="33"/>
      <c r="AM19" s="33"/>
      <c r="AN19" s="33"/>
      <c r="AO19" s="33"/>
      <c r="AP19" s="33"/>
      <c r="AQ19" s="33"/>
      <c r="AR19" s="33"/>
      <c r="AS19" s="8"/>
      <c r="AT19" s="76">
        <f aca="true" t="shared" si="12" ref="AT19:AT25">AU19+AV19+AW19+AX19+AY19+AZ19</f>
        <v>0</v>
      </c>
      <c r="AU19" s="33"/>
      <c r="AV19" s="33"/>
      <c r="AW19" s="33"/>
      <c r="AX19" s="33"/>
      <c r="AY19" s="33"/>
      <c r="AZ19" s="33"/>
      <c r="BA19" s="33"/>
      <c r="BB19" s="33"/>
      <c r="BC19" s="8"/>
      <c r="BD19" s="51">
        <f>BE19+BF19+BG19+BH19+BI19+BJ19+BK19+BL19</f>
        <v>0</v>
      </c>
      <c r="BE19" s="33"/>
      <c r="BF19" s="33"/>
      <c r="BG19" s="33"/>
      <c r="BH19" s="33"/>
      <c r="BI19" s="33"/>
      <c r="BJ19" s="33"/>
      <c r="BK19" s="33"/>
      <c r="BL19" s="33"/>
      <c r="BM19" s="8"/>
      <c r="BN19" s="120">
        <v>90</v>
      </c>
      <c r="BO19" s="120">
        <v>52</v>
      </c>
    </row>
    <row r="20" spans="2:67" s="72" customFormat="1" ht="12">
      <c r="B20" s="31" t="s">
        <v>19</v>
      </c>
      <c r="C20" s="31" t="s">
        <v>65</v>
      </c>
      <c r="D20" s="131">
        <f>F20+P20+Z20+AJ20+AT20+BD20</f>
        <v>118</v>
      </c>
      <c r="E20" s="135">
        <f t="shared" si="0"/>
        <v>100</v>
      </c>
      <c r="F20" s="16">
        <f>G20+H20+I20+J20+K20+L20+M20+N20</f>
        <v>118</v>
      </c>
      <c r="G20" s="3">
        <v>54</v>
      </c>
      <c r="H20" s="3">
        <v>2</v>
      </c>
      <c r="I20" s="3">
        <v>2</v>
      </c>
      <c r="J20" s="3">
        <v>40</v>
      </c>
      <c r="K20" s="3"/>
      <c r="L20" s="3">
        <v>2</v>
      </c>
      <c r="M20" s="35">
        <v>12</v>
      </c>
      <c r="N20" s="36">
        <v>6</v>
      </c>
      <c r="O20" s="37" t="s">
        <v>34</v>
      </c>
      <c r="P20" s="16">
        <f t="shared" si="5"/>
        <v>0</v>
      </c>
      <c r="Q20" s="3"/>
      <c r="R20" s="3"/>
      <c r="S20" s="3"/>
      <c r="T20" s="3"/>
      <c r="U20" s="3"/>
      <c r="V20" s="3"/>
      <c r="W20" s="3"/>
      <c r="X20" s="3"/>
      <c r="Y20" s="4"/>
      <c r="Z20" s="76">
        <f aca="true" t="shared" si="13" ref="Z20:Z27">AA20+AB20+AC20+AD20+AE20+AF20</f>
        <v>0</v>
      </c>
      <c r="AA20" s="71"/>
      <c r="AB20" s="71"/>
      <c r="AC20" s="71"/>
      <c r="AD20" s="71"/>
      <c r="AE20" s="71"/>
      <c r="AF20" s="71"/>
      <c r="AG20" s="71"/>
      <c r="AH20" s="71"/>
      <c r="AI20" s="71"/>
      <c r="AJ20" s="76">
        <f aca="true" t="shared" si="14" ref="AJ20:AJ27">AK20+AL20+AM20+AN20+AO20+AP20+AQ20+AR20</f>
        <v>0</v>
      </c>
      <c r="AK20" s="71"/>
      <c r="AL20" s="71"/>
      <c r="AM20" s="71"/>
      <c r="AN20" s="71"/>
      <c r="AO20" s="71"/>
      <c r="AP20" s="71"/>
      <c r="AQ20" s="71"/>
      <c r="AR20" s="71"/>
      <c r="AS20" s="23"/>
      <c r="AT20" s="76">
        <f t="shared" si="12"/>
        <v>0</v>
      </c>
      <c r="AU20" s="71"/>
      <c r="AV20" s="71"/>
      <c r="AW20" s="71"/>
      <c r="AX20" s="71"/>
      <c r="AY20" s="71"/>
      <c r="AZ20" s="71"/>
      <c r="BA20" s="71"/>
      <c r="BB20" s="71"/>
      <c r="BC20" s="23"/>
      <c r="BD20" s="51">
        <f aca="true" t="shared" si="15" ref="BD20:BD27">BE20+BF20+BG20+BH20+BI20+BJ20+BK20+BL20</f>
        <v>0</v>
      </c>
      <c r="BE20" s="71"/>
      <c r="BF20" s="71"/>
      <c r="BG20" s="71"/>
      <c r="BH20" s="71"/>
      <c r="BI20" s="71"/>
      <c r="BJ20" s="71"/>
      <c r="BK20" s="71"/>
      <c r="BL20" s="71"/>
      <c r="BM20" s="23"/>
      <c r="BN20" s="120">
        <v>118</v>
      </c>
      <c r="BO20" s="120"/>
    </row>
    <row r="21" spans="2:67" s="72" customFormat="1" ht="32.25" customHeight="1">
      <c r="B21" s="31" t="s">
        <v>20</v>
      </c>
      <c r="C21" s="31" t="s">
        <v>66</v>
      </c>
      <c r="D21" s="70">
        <f aca="true" t="shared" si="16" ref="D21:D27">F21+P21+Z21+AJ21+AT21+BD21</f>
        <v>100</v>
      </c>
      <c r="E21" s="135">
        <f>G21+H21+I21+J21+K21+L21+Q21+R21+S21+T21+U21+V21+AA21+AB21+AC21+AD21+AE21+AF21+AK21+AL21+AM21+AN21+AO21+AP21+AU21+AV21+AW21+AX21+AY21+AZ21+BE21+BF21+BG21+BH21+BI21+BJ21+X21</f>
        <v>88</v>
      </c>
      <c r="F21" s="16">
        <f aca="true" t="shared" si="17" ref="F21:F27">G21+H21+I21+J21+K21+L21+M21</f>
        <v>0</v>
      </c>
      <c r="G21" s="5"/>
      <c r="H21" s="5"/>
      <c r="I21" s="5"/>
      <c r="J21" s="5"/>
      <c r="K21" s="5"/>
      <c r="L21" s="5"/>
      <c r="M21" s="5"/>
      <c r="N21" s="6"/>
      <c r="O21" s="6"/>
      <c r="P21" s="16">
        <f>Q21+R21+S21+T21+U21+V21+W21+X21</f>
        <v>100</v>
      </c>
      <c r="Q21" s="38">
        <v>28</v>
      </c>
      <c r="R21" s="38">
        <v>10</v>
      </c>
      <c r="S21" s="38">
        <v>10</v>
      </c>
      <c r="T21" s="38">
        <v>30</v>
      </c>
      <c r="U21" s="39"/>
      <c r="V21" s="38">
        <v>4</v>
      </c>
      <c r="W21" s="35">
        <v>12</v>
      </c>
      <c r="X21" s="36">
        <v>6</v>
      </c>
      <c r="Y21" s="37" t="s">
        <v>34</v>
      </c>
      <c r="Z21" s="76">
        <f t="shared" si="13"/>
        <v>0</v>
      </c>
      <c r="AA21" s="71"/>
      <c r="AB21" s="71"/>
      <c r="AC21" s="71"/>
      <c r="AD21" s="71"/>
      <c r="AE21" s="71"/>
      <c r="AF21" s="71"/>
      <c r="AG21" s="71"/>
      <c r="AH21" s="71"/>
      <c r="AI21" s="71"/>
      <c r="AJ21" s="76">
        <f t="shared" si="14"/>
        <v>0</v>
      </c>
      <c r="AK21" s="71"/>
      <c r="AL21" s="71"/>
      <c r="AM21" s="71"/>
      <c r="AN21" s="71"/>
      <c r="AO21" s="71"/>
      <c r="AP21" s="71"/>
      <c r="AQ21" s="71"/>
      <c r="AR21" s="71"/>
      <c r="AS21" s="23"/>
      <c r="AT21" s="76">
        <f t="shared" si="12"/>
        <v>0</v>
      </c>
      <c r="AU21" s="71"/>
      <c r="AV21" s="71"/>
      <c r="AW21" s="71"/>
      <c r="AX21" s="71"/>
      <c r="AY21" s="71"/>
      <c r="AZ21" s="71"/>
      <c r="BA21" s="71"/>
      <c r="BB21" s="71"/>
      <c r="BC21" s="23"/>
      <c r="BD21" s="51">
        <f t="shared" si="15"/>
        <v>0</v>
      </c>
      <c r="BE21" s="71"/>
      <c r="BF21" s="71"/>
      <c r="BG21" s="71"/>
      <c r="BH21" s="71"/>
      <c r="BI21" s="71"/>
      <c r="BJ21" s="71"/>
      <c r="BK21" s="71"/>
      <c r="BL21" s="71"/>
      <c r="BM21" s="23"/>
      <c r="BN21" s="120">
        <v>100</v>
      </c>
      <c r="BO21" s="120"/>
    </row>
    <row r="22" spans="2:67" s="72" customFormat="1" ht="12">
      <c r="B22" s="31" t="s">
        <v>21</v>
      </c>
      <c r="C22" s="93" t="s">
        <v>67</v>
      </c>
      <c r="D22" s="70">
        <f t="shared" si="16"/>
        <v>100</v>
      </c>
      <c r="E22" s="70">
        <f aca="true" t="shared" si="18" ref="E22:E27">G22+H22+I22+J22+K22+L22+Q22+R22+S22+T22+U22+V22+AA22+AB22+AC22+AD22+AE22+AF22+AK22+AL22+AM22+AN22+AO22+AP22+AU22+AV22+AW22+AX22+AY22+AZ22+BE22+BF22+BG22+BH22+BI22+BJ22</f>
        <v>80</v>
      </c>
      <c r="F22" s="16">
        <f t="shared" si="17"/>
        <v>100</v>
      </c>
      <c r="G22" s="3">
        <v>60</v>
      </c>
      <c r="H22" s="3">
        <v>2</v>
      </c>
      <c r="I22" s="3">
        <v>2</v>
      </c>
      <c r="J22" s="3">
        <v>14</v>
      </c>
      <c r="K22" s="3"/>
      <c r="L22" s="3">
        <v>2</v>
      </c>
      <c r="M22" s="35">
        <v>20</v>
      </c>
      <c r="N22" s="3"/>
      <c r="O22" s="27" t="s">
        <v>33</v>
      </c>
      <c r="P22" s="16">
        <f t="shared" si="5"/>
        <v>0</v>
      </c>
      <c r="Q22" s="3"/>
      <c r="R22" s="3"/>
      <c r="S22" s="3"/>
      <c r="T22" s="3"/>
      <c r="U22" s="3"/>
      <c r="V22" s="3"/>
      <c r="W22" s="3"/>
      <c r="X22" s="3"/>
      <c r="Y22" s="4"/>
      <c r="Z22" s="76">
        <f t="shared" si="13"/>
        <v>0</v>
      </c>
      <c r="AA22" s="71"/>
      <c r="AB22" s="71"/>
      <c r="AC22" s="71"/>
      <c r="AD22" s="71"/>
      <c r="AE22" s="71"/>
      <c r="AF22" s="71"/>
      <c r="AG22" s="71"/>
      <c r="AH22" s="71"/>
      <c r="AI22" s="71"/>
      <c r="AJ22" s="76">
        <f t="shared" si="14"/>
        <v>0</v>
      </c>
      <c r="AK22" s="71"/>
      <c r="AL22" s="71"/>
      <c r="AM22" s="71"/>
      <c r="AN22" s="71"/>
      <c r="AO22" s="71"/>
      <c r="AP22" s="71"/>
      <c r="AQ22" s="71"/>
      <c r="AR22" s="71"/>
      <c r="AS22" s="23"/>
      <c r="AT22" s="76">
        <f t="shared" si="12"/>
        <v>0</v>
      </c>
      <c r="AU22" s="71"/>
      <c r="AV22" s="71"/>
      <c r="AW22" s="71"/>
      <c r="AX22" s="71"/>
      <c r="AY22" s="71"/>
      <c r="AZ22" s="71"/>
      <c r="BA22" s="71"/>
      <c r="BB22" s="71"/>
      <c r="BC22" s="23"/>
      <c r="BD22" s="51">
        <f t="shared" si="15"/>
        <v>0</v>
      </c>
      <c r="BE22" s="71"/>
      <c r="BF22" s="71"/>
      <c r="BG22" s="71"/>
      <c r="BH22" s="71"/>
      <c r="BI22" s="71"/>
      <c r="BJ22" s="71"/>
      <c r="BK22" s="71"/>
      <c r="BL22" s="71"/>
      <c r="BM22" s="23"/>
      <c r="BN22" s="120">
        <v>60</v>
      </c>
      <c r="BO22" s="120">
        <v>40</v>
      </c>
    </row>
    <row r="23" spans="2:67" s="72" customFormat="1" ht="12">
      <c r="B23" s="31" t="s">
        <v>22</v>
      </c>
      <c r="C23" s="93" t="s">
        <v>68</v>
      </c>
      <c r="D23" s="70">
        <f t="shared" si="16"/>
        <v>60</v>
      </c>
      <c r="E23" s="70">
        <f t="shared" si="18"/>
        <v>60</v>
      </c>
      <c r="F23" s="16">
        <f t="shared" si="17"/>
        <v>0</v>
      </c>
      <c r="G23" s="3"/>
      <c r="H23" s="3"/>
      <c r="I23" s="3"/>
      <c r="J23" s="3"/>
      <c r="K23" s="3"/>
      <c r="L23" s="3"/>
      <c r="M23" s="3"/>
      <c r="N23" s="3"/>
      <c r="O23" s="3"/>
      <c r="P23" s="16">
        <f t="shared" si="5"/>
        <v>0</v>
      </c>
      <c r="Q23" s="3"/>
      <c r="R23" s="3"/>
      <c r="S23" s="3"/>
      <c r="T23" s="3"/>
      <c r="U23" s="3"/>
      <c r="V23" s="3"/>
      <c r="W23" s="3"/>
      <c r="X23" s="3"/>
      <c r="Y23" s="4"/>
      <c r="Z23" s="76">
        <f t="shared" si="13"/>
        <v>60</v>
      </c>
      <c r="AA23" s="71">
        <v>34</v>
      </c>
      <c r="AB23" s="71">
        <v>2</v>
      </c>
      <c r="AC23" s="71">
        <v>2</v>
      </c>
      <c r="AD23" s="71">
        <v>20</v>
      </c>
      <c r="AE23" s="71"/>
      <c r="AF23" s="71">
        <v>2</v>
      </c>
      <c r="AG23" s="71"/>
      <c r="AH23" s="71"/>
      <c r="AI23" s="24" t="s">
        <v>33</v>
      </c>
      <c r="AJ23" s="76">
        <f t="shared" si="14"/>
        <v>0</v>
      </c>
      <c r="AK23" s="71"/>
      <c r="AL23" s="71"/>
      <c r="AM23" s="71"/>
      <c r="AN23" s="71"/>
      <c r="AO23" s="71"/>
      <c r="AP23" s="71"/>
      <c r="AQ23" s="71"/>
      <c r="AR23" s="71"/>
      <c r="AS23" s="23"/>
      <c r="AT23" s="76">
        <f t="shared" si="12"/>
        <v>0</v>
      </c>
      <c r="AU23" s="71"/>
      <c r="AV23" s="71"/>
      <c r="AW23" s="71"/>
      <c r="AX23" s="71"/>
      <c r="AY23" s="71"/>
      <c r="AZ23" s="71"/>
      <c r="BA23" s="71"/>
      <c r="BB23" s="71"/>
      <c r="BC23" s="23"/>
      <c r="BD23" s="51">
        <f t="shared" si="15"/>
        <v>0</v>
      </c>
      <c r="BE23" s="71"/>
      <c r="BF23" s="71"/>
      <c r="BG23" s="71"/>
      <c r="BH23" s="71"/>
      <c r="BI23" s="71"/>
      <c r="BJ23" s="71"/>
      <c r="BK23" s="71"/>
      <c r="BL23" s="71"/>
      <c r="BM23" s="100"/>
      <c r="BN23" s="120">
        <v>60</v>
      </c>
      <c r="BO23" s="120"/>
    </row>
    <row r="24" spans="2:67" s="72" customFormat="1" ht="24">
      <c r="B24" s="40" t="s">
        <v>23</v>
      </c>
      <c r="C24" s="93" t="s">
        <v>47</v>
      </c>
      <c r="D24" s="70">
        <f t="shared" si="16"/>
        <v>40</v>
      </c>
      <c r="E24" s="70">
        <f t="shared" si="18"/>
        <v>40</v>
      </c>
      <c r="F24" s="16">
        <f t="shared" si="17"/>
        <v>0</v>
      </c>
      <c r="G24" s="41"/>
      <c r="H24" s="41"/>
      <c r="I24" s="41"/>
      <c r="J24" s="41"/>
      <c r="K24" s="41"/>
      <c r="L24" s="41"/>
      <c r="M24" s="41"/>
      <c r="N24" s="41"/>
      <c r="O24" s="41"/>
      <c r="P24" s="16">
        <f>Q24+R24+S24+T24+U24+V24+W24+X24</f>
        <v>0</v>
      </c>
      <c r="Q24" s="41"/>
      <c r="R24" s="41"/>
      <c r="S24" s="41"/>
      <c r="T24" s="41"/>
      <c r="U24" s="41"/>
      <c r="V24" s="41"/>
      <c r="W24" s="41"/>
      <c r="X24" s="41"/>
      <c r="Y24" s="42"/>
      <c r="Z24" s="76">
        <f t="shared" si="13"/>
        <v>0</v>
      </c>
      <c r="AA24" s="71"/>
      <c r="AB24" s="71"/>
      <c r="AC24" s="71"/>
      <c r="AD24" s="71"/>
      <c r="AE24" s="71"/>
      <c r="AF24" s="71"/>
      <c r="AG24" s="71"/>
      <c r="AH24" s="71"/>
      <c r="AI24" s="71"/>
      <c r="AJ24" s="76">
        <f t="shared" si="14"/>
        <v>0</v>
      </c>
      <c r="AK24" s="71"/>
      <c r="AL24" s="71"/>
      <c r="AM24" s="71"/>
      <c r="AN24" s="71"/>
      <c r="AO24" s="71"/>
      <c r="AP24" s="71"/>
      <c r="AQ24" s="71"/>
      <c r="AR24" s="71"/>
      <c r="AS24" s="23"/>
      <c r="AT24" s="76">
        <f t="shared" si="12"/>
        <v>40</v>
      </c>
      <c r="AU24" s="71">
        <v>24</v>
      </c>
      <c r="AV24" s="71">
        <v>2</v>
      </c>
      <c r="AW24" s="71">
        <v>2</v>
      </c>
      <c r="AX24" s="71">
        <v>10</v>
      </c>
      <c r="AY24" s="71"/>
      <c r="AZ24" s="71">
        <v>2</v>
      </c>
      <c r="BA24" s="71"/>
      <c r="BB24" s="71"/>
      <c r="BC24" s="115" t="s">
        <v>33</v>
      </c>
      <c r="BD24" s="51">
        <f t="shared" si="15"/>
        <v>0</v>
      </c>
      <c r="BE24" s="71"/>
      <c r="BF24" s="71"/>
      <c r="BG24" s="71"/>
      <c r="BH24" s="71"/>
      <c r="BI24" s="71"/>
      <c r="BJ24" s="71"/>
      <c r="BK24" s="71"/>
      <c r="BL24" s="71"/>
      <c r="BM24" s="100"/>
      <c r="BN24" s="120">
        <v>40</v>
      </c>
      <c r="BO24" s="120"/>
    </row>
    <row r="25" spans="2:67" s="72" customFormat="1" ht="12">
      <c r="B25" s="31" t="s">
        <v>24</v>
      </c>
      <c r="C25" s="93" t="s">
        <v>49</v>
      </c>
      <c r="D25" s="70">
        <f t="shared" si="16"/>
        <v>40</v>
      </c>
      <c r="E25" s="70">
        <f t="shared" si="18"/>
        <v>40</v>
      </c>
      <c r="F25" s="16">
        <f t="shared" si="17"/>
        <v>0</v>
      </c>
      <c r="G25" s="41"/>
      <c r="H25" s="41"/>
      <c r="I25" s="41"/>
      <c r="J25" s="41"/>
      <c r="K25" s="41"/>
      <c r="L25" s="41"/>
      <c r="M25" s="41"/>
      <c r="N25" s="41"/>
      <c r="O25" s="41"/>
      <c r="P25" s="16">
        <f>Q25+R25+S25+T25+U25+V25+W25+X25</f>
        <v>0</v>
      </c>
      <c r="Q25" s="41"/>
      <c r="R25" s="41"/>
      <c r="S25" s="41"/>
      <c r="T25" s="41"/>
      <c r="U25" s="41"/>
      <c r="V25" s="41"/>
      <c r="W25" s="41"/>
      <c r="X25" s="41"/>
      <c r="Y25" s="42"/>
      <c r="Z25" s="76">
        <f>AA25+AB25+AC25+AD25+AE25+AF25+AG25+AH25</f>
        <v>40</v>
      </c>
      <c r="AA25" s="71">
        <v>24</v>
      </c>
      <c r="AB25" s="71">
        <v>2</v>
      </c>
      <c r="AC25" s="71">
        <v>2</v>
      </c>
      <c r="AD25" s="71">
        <v>10</v>
      </c>
      <c r="AE25" s="71"/>
      <c r="AF25" s="71">
        <v>2</v>
      </c>
      <c r="AG25" s="101"/>
      <c r="AH25" s="101"/>
      <c r="AI25" s="24" t="s">
        <v>33</v>
      </c>
      <c r="AJ25" s="76">
        <f t="shared" si="14"/>
        <v>0</v>
      </c>
      <c r="AK25" s="71"/>
      <c r="AL25" s="71"/>
      <c r="AM25" s="71"/>
      <c r="AN25" s="71"/>
      <c r="AO25" s="71"/>
      <c r="AP25" s="71"/>
      <c r="AQ25" s="71"/>
      <c r="AR25" s="73"/>
      <c r="AS25" s="23"/>
      <c r="AT25" s="51">
        <f t="shared" si="12"/>
        <v>0</v>
      </c>
      <c r="AU25" s="71"/>
      <c r="AV25" s="71"/>
      <c r="AW25" s="71"/>
      <c r="AX25" s="71"/>
      <c r="AY25" s="71"/>
      <c r="AZ25" s="71"/>
      <c r="BA25" s="71"/>
      <c r="BB25" s="71"/>
      <c r="BC25" s="23"/>
      <c r="BD25" s="51">
        <f t="shared" si="15"/>
        <v>0</v>
      </c>
      <c r="BE25" s="71"/>
      <c r="BF25" s="71"/>
      <c r="BG25" s="71"/>
      <c r="BH25" s="71"/>
      <c r="BI25" s="71"/>
      <c r="BJ25" s="71"/>
      <c r="BK25" s="71"/>
      <c r="BL25" s="71"/>
      <c r="BM25" s="23"/>
      <c r="BN25" s="120">
        <v>40</v>
      </c>
      <c r="BO25" s="120"/>
    </row>
    <row r="26" spans="2:67" s="72" customFormat="1" ht="27" customHeight="1">
      <c r="B26" s="40" t="s">
        <v>51</v>
      </c>
      <c r="C26" s="31" t="s">
        <v>50</v>
      </c>
      <c r="D26" s="70">
        <f t="shared" si="16"/>
        <v>64</v>
      </c>
      <c r="E26" s="70">
        <f t="shared" si="18"/>
        <v>64</v>
      </c>
      <c r="F26" s="16">
        <f t="shared" si="17"/>
        <v>0</v>
      </c>
      <c r="G26" s="41"/>
      <c r="H26" s="41"/>
      <c r="I26" s="41"/>
      <c r="J26" s="41"/>
      <c r="K26" s="41"/>
      <c r="L26" s="41"/>
      <c r="M26" s="41"/>
      <c r="N26" s="41"/>
      <c r="O26" s="102"/>
      <c r="P26" s="16">
        <f>Q26+R26+S26+T26+U26+V26+W26+X26</f>
        <v>64</v>
      </c>
      <c r="Q26" s="41">
        <v>28</v>
      </c>
      <c r="R26" s="41">
        <v>2</v>
      </c>
      <c r="S26" s="41">
        <v>2</v>
      </c>
      <c r="T26" s="41">
        <v>30</v>
      </c>
      <c r="U26" s="41"/>
      <c r="V26" s="41">
        <v>2</v>
      </c>
      <c r="W26" s="41"/>
      <c r="X26" s="41"/>
      <c r="Y26" s="19" t="s">
        <v>33</v>
      </c>
      <c r="Z26" s="76"/>
      <c r="AA26" s="71"/>
      <c r="AB26" s="71"/>
      <c r="AC26" s="71"/>
      <c r="AD26" s="71"/>
      <c r="AE26" s="71"/>
      <c r="AF26" s="71"/>
      <c r="AG26" s="71"/>
      <c r="AH26" s="71"/>
      <c r="AI26" s="71"/>
      <c r="AJ26" s="76">
        <f t="shared" si="14"/>
        <v>0</v>
      </c>
      <c r="AK26" s="71"/>
      <c r="AL26" s="71"/>
      <c r="AM26" s="71"/>
      <c r="AN26" s="71"/>
      <c r="AO26" s="71"/>
      <c r="AP26" s="71"/>
      <c r="AQ26" s="71"/>
      <c r="AR26" s="71"/>
      <c r="AS26" s="23"/>
      <c r="AT26" s="51"/>
      <c r="AU26" s="71"/>
      <c r="AV26" s="71"/>
      <c r="AW26" s="71"/>
      <c r="AX26" s="71"/>
      <c r="AY26" s="71"/>
      <c r="AZ26" s="71"/>
      <c r="BA26" s="71"/>
      <c r="BB26" s="71"/>
      <c r="BC26" s="23"/>
      <c r="BD26" s="51">
        <f t="shared" si="15"/>
        <v>0</v>
      </c>
      <c r="BE26" s="71"/>
      <c r="BF26" s="71"/>
      <c r="BG26" s="71"/>
      <c r="BH26" s="71"/>
      <c r="BI26" s="71"/>
      <c r="BJ26" s="71"/>
      <c r="BK26" s="71"/>
      <c r="BL26" s="71"/>
      <c r="BM26" s="23"/>
      <c r="BN26" s="120">
        <v>36</v>
      </c>
      <c r="BO26" s="132">
        <v>28</v>
      </c>
    </row>
    <row r="27" spans="2:67" s="72" customFormat="1" ht="20.25" customHeight="1">
      <c r="B27" s="31" t="s">
        <v>54</v>
      </c>
      <c r="C27" s="31" t="s">
        <v>25</v>
      </c>
      <c r="D27" s="70">
        <f t="shared" si="16"/>
        <v>68</v>
      </c>
      <c r="E27" s="70">
        <f t="shared" si="18"/>
        <v>68</v>
      </c>
      <c r="F27" s="16">
        <f t="shared" si="17"/>
        <v>0</v>
      </c>
      <c r="G27" s="41"/>
      <c r="H27" s="41"/>
      <c r="I27" s="41"/>
      <c r="J27" s="41"/>
      <c r="K27" s="41"/>
      <c r="L27" s="41"/>
      <c r="M27" s="41"/>
      <c r="N27" s="41"/>
      <c r="O27" s="41"/>
      <c r="P27" s="16">
        <f>Q27+R27+S27+T27+U27+V27+W27+X27</f>
        <v>0</v>
      </c>
      <c r="Q27" s="41"/>
      <c r="R27" s="41"/>
      <c r="S27" s="41"/>
      <c r="T27" s="41"/>
      <c r="U27" s="41"/>
      <c r="V27" s="41"/>
      <c r="W27" s="41"/>
      <c r="X27" s="41"/>
      <c r="Y27" s="42"/>
      <c r="Z27" s="76">
        <f t="shared" si="13"/>
        <v>0</v>
      </c>
      <c r="AA27" s="71"/>
      <c r="AB27" s="71"/>
      <c r="AC27" s="71"/>
      <c r="AD27" s="71"/>
      <c r="AE27" s="71"/>
      <c r="AF27" s="71"/>
      <c r="AG27" s="71"/>
      <c r="AH27" s="71"/>
      <c r="AI27" s="71"/>
      <c r="AJ27" s="76">
        <f t="shared" si="14"/>
        <v>68</v>
      </c>
      <c r="AK27" s="71">
        <v>14</v>
      </c>
      <c r="AL27" s="71">
        <v>2</v>
      </c>
      <c r="AM27" s="71">
        <v>2</v>
      </c>
      <c r="AN27" s="71">
        <v>48</v>
      </c>
      <c r="AO27" s="71"/>
      <c r="AP27" s="71">
        <v>2</v>
      </c>
      <c r="AQ27" s="71"/>
      <c r="AR27" s="71"/>
      <c r="AS27" s="24" t="s">
        <v>33</v>
      </c>
      <c r="AT27" s="51"/>
      <c r="AU27" s="71"/>
      <c r="AV27" s="71"/>
      <c r="AW27" s="71"/>
      <c r="AX27" s="71"/>
      <c r="AY27" s="71"/>
      <c r="AZ27" s="71"/>
      <c r="BA27" s="71"/>
      <c r="BB27" s="71"/>
      <c r="BC27" s="23"/>
      <c r="BD27" s="51">
        <f t="shared" si="15"/>
        <v>0</v>
      </c>
      <c r="BE27" s="71"/>
      <c r="BF27" s="71"/>
      <c r="BG27" s="71"/>
      <c r="BH27" s="71"/>
      <c r="BI27" s="71"/>
      <c r="BJ27" s="71"/>
      <c r="BK27" s="71"/>
      <c r="BL27" s="71"/>
      <c r="BM27" s="23"/>
      <c r="BN27" s="120">
        <v>68</v>
      </c>
      <c r="BO27" s="120"/>
    </row>
    <row r="28" spans="2:68" s="72" customFormat="1" ht="31.5" customHeight="1">
      <c r="B28" s="43" t="s">
        <v>53</v>
      </c>
      <c r="C28" s="96" t="s">
        <v>60</v>
      </c>
      <c r="D28" s="105">
        <f>F28+P28+Z28+AJ28+AT28+BD28</f>
        <v>2904</v>
      </c>
      <c r="E28" s="105">
        <f aca="true" t="shared" si="19" ref="E28:E35">G28+H28+I28+J28+K28+L28+Q28+R28+S28+T28+U28+V28+AA28+AB28+AC28+AD28+AE28+AF28+AK28+AL28+AM28+AN28+AO28+AP28+AU28+AV28+AW28+AX28+AY28+AZ28+BE28+BF28+BG28+BH28+BI28+BJ28</f>
        <v>2482</v>
      </c>
      <c r="F28" s="113">
        <f aca="true" t="shared" si="20" ref="F28:AK28">F29+F44+F52+F61</f>
        <v>20</v>
      </c>
      <c r="G28" s="44">
        <f t="shared" si="20"/>
        <v>20</v>
      </c>
      <c r="H28" s="44">
        <f t="shared" si="20"/>
        <v>0</v>
      </c>
      <c r="I28" s="44">
        <f t="shared" si="20"/>
        <v>0</v>
      </c>
      <c r="J28" s="44">
        <f t="shared" si="20"/>
        <v>0</v>
      </c>
      <c r="K28" s="44">
        <f t="shared" si="20"/>
        <v>0</v>
      </c>
      <c r="L28" s="44">
        <f t="shared" si="20"/>
        <v>0</v>
      </c>
      <c r="M28" s="44">
        <f t="shared" si="20"/>
        <v>0</v>
      </c>
      <c r="N28" s="44">
        <f t="shared" si="20"/>
        <v>0</v>
      </c>
      <c r="O28" s="44" t="e">
        <f t="shared" si="20"/>
        <v>#VALUE!</v>
      </c>
      <c r="P28" s="44">
        <f t="shared" si="20"/>
        <v>506</v>
      </c>
      <c r="Q28" s="44">
        <f t="shared" si="20"/>
        <v>230</v>
      </c>
      <c r="R28" s="44">
        <f t="shared" si="20"/>
        <v>34</v>
      </c>
      <c r="S28" s="44">
        <f t="shared" si="20"/>
        <v>46</v>
      </c>
      <c r="T28" s="44">
        <f t="shared" si="20"/>
        <v>142</v>
      </c>
      <c r="U28" s="44">
        <f t="shared" si="20"/>
        <v>10</v>
      </c>
      <c r="V28" s="44">
        <f t="shared" si="20"/>
        <v>8</v>
      </c>
      <c r="W28" s="44">
        <f t="shared" si="20"/>
        <v>30</v>
      </c>
      <c r="X28" s="44">
        <f t="shared" si="20"/>
        <v>6</v>
      </c>
      <c r="Y28" s="44" t="e">
        <f t="shared" si="20"/>
        <v>#VALUE!</v>
      </c>
      <c r="Z28" s="44">
        <f t="shared" si="20"/>
        <v>458</v>
      </c>
      <c r="AA28" s="44">
        <f t="shared" si="20"/>
        <v>114</v>
      </c>
      <c r="AB28" s="44">
        <f t="shared" si="20"/>
        <v>8</v>
      </c>
      <c r="AC28" s="44">
        <f t="shared" si="20"/>
        <v>14</v>
      </c>
      <c r="AD28" s="44">
        <f t="shared" si="20"/>
        <v>242</v>
      </c>
      <c r="AE28" s="44">
        <f t="shared" si="20"/>
        <v>0</v>
      </c>
      <c r="AF28" s="44">
        <f t="shared" si="20"/>
        <v>14</v>
      </c>
      <c r="AG28" s="44">
        <f t="shared" si="20"/>
        <v>54</v>
      </c>
      <c r="AH28" s="44">
        <f t="shared" si="20"/>
        <v>12</v>
      </c>
      <c r="AI28" s="44" t="e">
        <f t="shared" si="20"/>
        <v>#VALUE!</v>
      </c>
      <c r="AJ28" s="44">
        <f t="shared" si="20"/>
        <v>786</v>
      </c>
      <c r="AK28" s="44">
        <f t="shared" si="20"/>
        <v>150</v>
      </c>
      <c r="AL28" s="44">
        <f aca="true" t="shared" si="21" ref="AL28:BL28">AL29+AL44+AL52+AL61</f>
        <v>6</v>
      </c>
      <c r="AM28" s="44">
        <f t="shared" si="21"/>
        <v>16</v>
      </c>
      <c r="AN28" s="44">
        <f t="shared" si="21"/>
        <v>508</v>
      </c>
      <c r="AO28" s="44">
        <f t="shared" si="21"/>
        <v>0</v>
      </c>
      <c r="AP28" s="44">
        <f t="shared" si="21"/>
        <v>8</v>
      </c>
      <c r="AQ28" s="44">
        <f t="shared" si="21"/>
        <v>86</v>
      </c>
      <c r="AR28" s="44">
        <f t="shared" si="21"/>
        <v>12</v>
      </c>
      <c r="AS28" s="44" t="e">
        <f t="shared" si="21"/>
        <v>#VALUE!</v>
      </c>
      <c r="AT28" s="44">
        <f t="shared" si="21"/>
        <v>540</v>
      </c>
      <c r="AU28" s="44">
        <f t="shared" si="21"/>
        <v>130</v>
      </c>
      <c r="AV28" s="44">
        <f t="shared" si="21"/>
        <v>18</v>
      </c>
      <c r="AW28" s="44">
        <f t="shared" si="21"/>
        <v>68</v>
      </c>
      <c r="AX28" s="44">
        <f t="shared" si="21"/>
        <v>228</v>
      </c>
      <c r="AY28" s="44">
        <f t="shared" si="21"/>
        <v>10</v>
      </c>
      <c r="AZ28" s="44">
        <f t="shared" si="21"/>
        <v>26</v>
      </c>
      <c r="BA28" s="44">
        <f t="shared" si="21"/>
        <v>42</v>
      </c>
      <c r="BB28" s="44">
        <f t="shared" si="21"/>
        <v>18</v>
      </c>
      <c r="BC28" s="44" t="e">
        <f t="shared" si="21"/>
        <v>#VALUE!</v>
      </c>
      <c r="BD28" s="44">
        <f t="shared" si="21"/>
        <v>594</v>
      </c>
      <c r="BE28" s="44">
        <f t="shared" si="21"/>
        <v>0</v>
      </c>
      <c r="BF28" s="44">
        <f t="shared" si="21"/>
        <v>0</v>
      </c>
      <c r="BG28" s="44">
        <f t="shared" si="21"/>
        <v>0</v>
      </c>
      <c r="BH28" s="44">
        <f t="shared" si="21"/>
        <v>432</v>
      </c>
      <c r="BI28" s="44">
        <f t="shared" si="21"/>
        <v>0</v>
      </c>
      <c r="BJ28" s="44">
        <f t="shared" si="21"/>
        <v>0</v>
      </c>
      <c r="BK28" s="44">
        <f t="shared" si="21"/>
        <v>0</v>
      </c>
      <c r="BL28" s="44">
        <f t="shared" si="21"/>
        <v>18</v>
      </c>
      <c r="BM28" s="44" t="s">
        <v>97</v>
      </c>
      <c r="BN28" s="124">
        <f>BN29+BN44+BN52+BN61+BN67</f>
        <v>1728</v>
      </c>
      <c r="BO28" s="133">
        <f>BO29+BO44+BO52+BO61+BO67</f>
        <v>1176</v>
      </c>
      <c r="BP28" s="72">
        <f>SUM(BN28:BO28)</f>
        <v>2904</v>
      </c>
    </row>
    <row r="29" spans="2:67" s="72" customFormat="1" ht="48" customHeight="1">
      <c r="B29" s="45" t="s">
        <v>52</v>
      </c>
      <c r="C29" s="86" t="s">
        <v>69</v>
      </c>
      <c r="D29" s="105">
        <f>F29+P29+Z29+AJ29+AT29+BD29</f>
        <v>1626</v>
      </c>
      <c r="E29" s="105">
        <f t="shared" si="19"/>
        <v>1440</v>
      </c>
      <c r="F29" s="110">
        <f>F30+F34+F32+F33+F35+F36+F37+F38+F39+F40+F41</f>
        <v>20</v>
      </c>
      <c r="G29" s="110">
        <f aca="true" t="shared" si="22" ref="G29:BL29">G30+G34+G32+G33+G35+G36+G37+G38+G39+G40+G41</f>
        <v>20</v>
      </c>
      <c r="H29" s="110">
        <f t="shared" si="22"/>
        <v>0</v>
      </c>
      <c r="I29" s="110">
        <f t="shared" si="22"/>
        <v>0</v>
      </c>
      <c r="J29" s="110">
        <f t="shared" si="22"/>
        <v>0</v>
      </c>
      <c r="K29" s="110">
        <f t="shared" si="22"/>
        <v>0</v>
      </c>
      <c r="L29" s="110">
        <f t="shared" si="22"/>
        <v>0</v>
      </c>
      <c r="M29" s="110">
        <f t="shared" si="22"/>
        <v>0</v>
      </c>
      <c r="N29" s="110">
        <f t="shared" si="22"/>
        <v>0</v>
      </c>
      <c r="O29" s="110">
        <f t="shared" si="22"/>
        <v>0</v>
      </c>
      <c r="P29" s="110">
        <f>P30+P34+P32+P33+P35+P36+P37+P38+P39+P40+P41+P31</f>
        <v>506</v>
      </c>
      <c r="Q29" s="110">
        <f>Q30+Q34+Q32+Q33+Q35+Q36+Q37+Q38+Q39+Q40+Q41+Q31</f>
        <v>230</v>
      </c>
      <c r="R29" s="110">
        <f>R30+R34+R32+R33+R35+R36+R37+R38+R39+R40+R41+R31</f>
        <v>34</v>
      </c>
      <c r="S29" s="110">
        <f aca="true" t="shared" si="23" ref="S29:X29">S30+S34+S32+S33+S35+S36+S37+S38+S39+S40+S41+S31</f>
        <v>46</v>
      </c>
      <c r="T29" s="110">
        <f t="shared" si="23"/>
        <v>142</v>
      </c>
      <c r="U29" s="110">
        <f t="shared" si="23"/>
        <v>10</v>
      </c>
      <c r="V29" s="110">
        <f t="shared" si="23"/>
        <v>8</v>
      </c>
      <c r="W29" s="110">
        <f t="shared" si="23"/>
        <v>30</v>
      </c>
      <c r="X29" s="110">
        <f t="shared" si="23"/>
        <v>6</v>
      </c>
      <c r="Y29" s="110" t="e">
        <f t="shared" si="22"/>
        <v>#VALUE!</v>
      </c>
      <c r="Z29" s="110">
        <f t="shared" si="22"/>
        <v>458</v>
      </c>
      <c r="AA29" s="110">
        <f t="shared" si="22"/>
        <v>114</v>
      </c>
      <c r="AB29" s="110">
        <f t="shared" si="22"/>
        <v>8</v>
      </c>
      <c r="AC29" s="110">
        <f t="shared" si="22"/>
        <v>14</v>
      </c>
      <c r="AD29" s="110">
        <f t="shared" si="22"/>
        <v>242</v>
      </c>
      <c r="AE29" s="110">
        <f t="shared" si="22"/>
        <v>0</v>
      </c>
      <c r="AF29" s="110">
        <f t="shared" si="22"/>
        <v>14</v>
      </c>
      <c r="AG29" s="110">
        <f t="shared" si="22"/>
        <v>54</v>
      </c>
      <c r="AH29" s="110">
        <f t="shared" si="22"/>
        <v>12</v>
      </c>
      <c r="AI29" s="110" t="e">
        <f t="shared" si="22"/>
        <v>#VALUE!</v>
      </c>
      <c r="AJ29" s="110">
        <f t="shared" si="22"/>
        <v>230</v>
      </c>
      <c r="AK29" s="110">
        <f t="shared" si="22"/>
        <v>72</v>
      </c>
      <c r="AL29" s="110">
        <f t="shared" si="22"/>
        <v>2</v>
      </c>
      <c r="AM29" s="110">
        <f t="shared" si="22"/>
        <v>6</v>
      </c>
      <c r="AN29" s="110">
        <f t="shared" si="22"/>
        <v>94</v>
      </c>
      <c r="AO29" s="110">
        <f t="shared" si="22"/>
        <v>0</v>
      </c>
      <c r="AP29" s="110">
        <f t="shared" si="22"/>
        <v>2</v>
      </c>
      <c r="AQ29" s="110">
        <f t="shared" si="22"/>
        <v>48</v>
      </c>
      <c r="AR29" s="110">
        <f t="shared" si="22"/>
        <v>6</v>
      </c>
      <c r="AS29" s="110" t="e">
        <f t="shared" si="22"/>
        <v>#VALUE!</v>
      </c>
      <c r="AT29" s="110">
        <f t="shared" si="22"/>
        <v>112</v>
      </c>
      <c r="AU29" s="110">
        <f t="shared" si="22"/>
        <v>20</v>
      </c>
      <c r="AV29" s="110">
        <f t="shared" si="22"/>
        <v>4</v>
      </c>
      <c r="AW29" s="110">
        <f t="shared" si="22"/>
        <v>10</v>
      </c>
      <c r="AX29" s="110">
        <f t="shared" si="22"/>
        <v>56</v>
      </c>
      <c r="AY29" s="110">
        <f t="shared" si="22"/>
        <v>0</v>
      </c>
      <c r="AZ29" s="110">
        <f t="shared" si="22"/>
        <v>4</v>
      </c>
      <c r="BA29" s="110">
        <f t="shared" si="22"/>
        <v>12</v>
      </c>
      <c r="BB29" s="110">
        <f t="shared" si="22"/>
        <v>6</v>
      </c>
      <c r="BC29" s="110" t="e">
        <f t="shared" si="22"/>
        <v>#VALUE!</v>
      </c>
      <c r="BD29" s="110">
        <f t="shared" si="22"/>
        <v>300</v>
      </c>
      <c r="BE29" s="110">
        <f t="shared" si="22"/>
        <v>0</v>
      </c>
      <c r="BF29" s="110">
        <f t="shared" si="22"/>
        <v>0</v>
      </c>
      <c r="BG29" s="110">
        <f t="shared" si="22"/>
        <v>0</v>
      </c>
      <c r="BH29" s="110">
        <f t="shared" si="22"/>
        <v>288</v>
      </c>
      <c r="BI29" s="110">
        <f t="shared" si="22"/>
        <v>0</v>
      </c>
      <c r="BJ29" s="110">
        <f t="shared" si="22"/>
        <v>0</v>
      </c>
      <c r="BK29" s="110">
        <f t="shared" si="22"/>
        <v>0</v>
      </c>
      <c r="BL29" s="110">
        <f t="shared" si="22"/>
        <v>12</v>
      </c>
      <c r="BM29" s="10" t="s">
        <v>93</v>
      </c>
      <c r="BN29" s="117">
        <f>BN30+BN31+BN32+BN33+BN34+BN35+BN36+BN37+BN38+BN39+BN40+BN41</f>
        <v>810</v>
      </c>
      <c r="BO29" s="117">
        <f>BO30+BO31+BO32+BO33+BO34+BO35+BO36+BO37+BO38+BO39+BO40+BO41</f>
        <v>816</v>
      </c>
    </row>
    <row r="30" spans="2:67" s="72" customFormat="1" ht="12">
      <c r="B30" s="2" t="s">
        <v>26</v>
      </c>
      <c r="C30" s="80" t="s">
        <v>71</v>
      </c>
      <c r="D30" s="70">
        <f>F30+P30+Z30+AJ30+AT30+BD30</f>
        <v>286</v>
      </c>
      <c r="E30" s="70">
        <f t="shared" si="19"/>
        <v>268</v>
      </c>
      <c r="F30" s="44">
        <f>G30+H30+I30+J30+K30+L30+M30+N30</f>
        <v>20</v>
      </c>
      <c r="G30" s="33">
        <v>20</v>
      </c>
      <c r="H30" s="33"/>
      <c r="I30" s="33"/>
      <c r="J30" s="33"/>
      <c r="K30" s="33"/>
      <c r="L30" s="33"/>
      <c r="M30" s="33"/>
      <c r="N30" s="33"/>
      <c r="O30" s="33"/>
      <c r="P30" s="44">
        <f>Q30+R30+S30+T30+U30+V30+W30+X30</f>
        <v>266</v>
      </c>
      <c r="Q30" s="33">
        <v>130</v>
      </c>
      <c r="R30" s="33">
        <v>16</v>
      </c>
      <c r="S30" s="33">
        <v>20</v>
      </c>
      <c r="T30" s="33">
        <v>78</v>
      </c>
      <c r="U30" s="33"/>
      <c r="V30" s="33">
        <v>4</v>
      </c>
      <c r="W30" s="47">
        <v>12</v>
      </c>
      <c r="X30" s="48">
        <v>6</v>
      </c>
      <c r="Y30" s="251" t="s">
        <v>34</v>
      </c>
      <c r="Z30" s="76">
        <f>AA30+AB30+AC30+AD30+AE30+AF30+AG30+AH30</f>
        <v>0</v>
      </c>
      <c r="AA30" s="33"/>
      <c r="AB30" s="33"/>
      <c r="AC30" s="33"/>
      <c r="AD30" s="33"/>
      <c r="AE30" s="33"/>
      <c r="AF30" s="33"/>
      <c r="AG30" s="103"/>
      <c r="AH30" s="103"/>
      <c r="AI30" s="103"/>
      <c r="AJ30" s="44"/>
      <c r="AK30" s="33"/>
      <c r="AL30" s="33"/>
      <c r="AM30" s="33"/>
      <c r="AN30" s="33"/>
      <c r="AO30" s="33"/>
      <c r="AP30" s="33"/>
      <c r="AQ30" s="33"/>
      <c r="AR30" s="33"/>
      <c r="AS30" s="8"/>
      <c r="AT30" s="44"/>
      <c r="AU30" s="33"/>
      <c r="AV30" s="33"/>
      <c r="AW30" s="33"/>
      <c r="AX30" s="33"/>
      <c r="AY30" s="33"/>
      <c r="AZ30" s="33"/>
      <c r="BA30" s="33"/>
      <c r="BB30" s="33"/>
      <c r="BC30" s="8"/>
      <c r="BD30" s="44"/>
      <c r="BE30" s="33"/>
      <c r="BF30" s="33"/>
      <c r="BG30" s="33"/>
      <c r="BH30" s="33"/>
      <c r="BI30" s="33"/>
      <c r="BJ30" s="33"/>
      <c r="BK30" s="33"/>
      <c r="BL30" s="33"/>
      <c r="BM30" s="28"/>
      <c r="BN30" s="120">
        <v>204</v>
      </c>
      <c r="BO30" s="120">
        <v>82</v>
      </c>
    </row>
    <row r="31" spans="2:67" s="72" customFormat="1" ht="12">
      <c r="B31" s="2" t="s">
        <v>27</v>
      </c>
      <c r="C31" s="26" t="s">
        <v>72</v>
      </c>
      <c r="D31" s="70">
        <f t="shared" si="2"/>
        <v>62</v>
      </c>
      <c r="E31" s="70">
        <f t="shared" si="19"/>
        <v>50</v>
      </c>
      <c r="F31" s="44">
        <f>G31+H31+I31+J31+K31+L31+M31+N31</f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44">
        <f aca="true" t="shared" si="24" ref="P31:P41">Q31+R31+S31+T31+U31+V31+W31+X31</f>
        <v>62</v>
      </c>
      <c r="Q31" s="33">
        <v>20</v>
      </c>
      <c r="R31" s="33">
        <v>4</v>
      </c>
      <c r="S31" s="33">
        <v>8</v>
      </c>
      <c r="T31" s="33">
        <v>14</v>
      </c>
      <c r="U31" s="33"/>
      <c r="V31" s="33">
        <v>4</v>
      </c>
      <c r="W31" s="49">
        <v>12</v>
      </c>
      <c r="X31" s="33"/>
      <c r="Y31" s="252"/>
      <c r="Z31" s="76">
        <f>AA31+AB31+AC31+AD31+AE31+AF31+AG31+AH31</f>
        <v>0</v>
      </c>
      <c r="AA31" s="33"/>
      <c r="AB31" s="33"/>
      <c r="AC31" s="33"/>
      <c r="AD31" s="33"/>
      <c r="AE31" s="33"/>
      <c r="AF31" s="33"/>
      <c r="AG31" s="103"/>
      <c r="AH31" s="103"/>
      <c r="AI31" s="103"/>
      <c r="AJ31" s="44"/>
      <c r="AK31" s="33"/>
      <c r="AL31" s="33"/>
      <c r="AM31" s="33"/>
      <c r="AN31" s="33"/>
      <c r="AO31" s="33"/>
      <c r="AP31" s="33"/>
      <c r="AQ31" s="33"/>
      <c r="AR31" s="33"/>
      <c r="AS31" s="8"/>
      <c r="AT31" s="44"/>
      <c r="AU31" s="33"/>
      <c r="AV31" s="33"/>
      <c r="AW31" s="33"/>
      <c r="AX31" s="33"/>
      <c r="AY31" s="33"/>
      <c r="AZ31" s="33"/>
      <c r="BA31" s="33"/>
      <c r="BB31" s="33"/>
      <c r="BC31" s="8"/>
      <c r="BD31" s="44"/>
      <c r="BE31" s="33"/>
      <c r="BF31" s="33"/>
      <c r="BG31" s="33"/>
      <c r="BH31" s="33"/>
      <c r="BI31" s="33"/>
      <c r="BJ31" s="33"/>
      <c r="BK31" s="33"/>
      <c r="BL31" s="33"/>
      <c r="BM31" s="28"/>
      <c r="BN31" s="120">
        <v>40</v>
      </c>
      <c r="BO31" s="120">
        <v>22</v>
      </c>
    </row>
    <row r="32" spans="2:67" s="72" customFormat="1" ht="36">
      <c r="B32" s="2" t="s">
        <v>89</v>
      </c>
      <c r="C32" s="80" t="s">
        <v>81</v>
      </c>
      <c r="D32" s="70">
        <f t="shared" si="2"/>
        <v>132</v>
      </c>
      <c r="E32" s="70">
        <f t="shared" si="19"/>
        <v>114</v>
      </c>
      <c r="F32" s="44">
        <f>G32+H32+I32+J32+K32+L32+M32+N32</f>
        <v>0</v>
      </c>
      <c r="G32" s="33"/>
      <c r="H32" s="33"/>
      <c r="I32" s="33"/>
      <c r="J32" s="33"/>
      <c r="K32" s="33"/>
      <c r="L32" s="33"/>
      <c r="M32" s="33"/>
      <c r="N32" s="33"/>
      <c r="O32" s="33"/>
      <c r="P32" s="44">
        <f t="shared" si="24"/>
        <v>85</v>
      </c>
      <c r="Q32" s="33">
        <v>40</v>
      </c>
      <c r="R32" s="33">
        <v>6</v>
      </c>
      <c r="S32" s="33">
        <v>6</v>
      </c>
      <c r="T32" s="33">
        <v>30</v>
      </c>
      <c r="U32" s="33"/>
      <c r="V32" s="33"/>
      <c r="W32" s="49">
        <v>3</v>
      </c>
      <c r="X32" s="103"/>
      <c r="Y32" s="136"/>
      <c r="Z32" s="76">
        <f>AA32+AB32+AC32+AD32+AE32+AF32+AG32+AH32</f>
        <v>47</v>
      </c>
      <c r="AA32" s="33">
        <v>8</v>
      </c>
      <c r="AB32" s="33"/>
      <c r="AC32" s="33"/>
      <c r="AD32" s="33">
        <v>20</v>
      </c>
      <c r="AE32" s="33"/>
      <c r="AF32" s="33">
        <v>4</v>
      </c>
      <c r="AG32" s="47">
        <v>9</v>
      </c>
      <c r="AH32" s="48">
        <v>6</v>
      </c>
      <c r="AI32" s="251" t="s">
        <v>34</v>
      </c>
      <c r="AJ32" s="44"/>
      <c r="AK32" s="33"/>
      <c r="AL32" s="33"/>
      <c r="AM32" s="33"/>
      <c r="AN32" s="33"/>
      <c r="AO32" s="33"/>
      <c r="AP32" s="33"/>
      <c r="AQ32" s="33"/>
      <c r="AR32" s="33"/>
      <c r="AS32" s="8"/>
      <c r="AT32" s="44"/>
      <c r="AU32" s="33"/>
      <c r="AV32" s="33"/>
      <c r="AW32" s="33"/>
      <c r="AX32" s="33"/>
      <c r="AY32" s="33"/>
      <c r="AZ32" s="33"/>
      <c r="BA32" s="33"/>
      <c r="BB32" s="33"/>
      <c r="BC32" s="8"/>
      <c r="BD32" s="44"/>
      <c r="BE32" s="33"/>
      <c r="BF32" s="33"/>
      <c r="BG32" s="33"/>
      <c r="BH32" s="33"/>
      <c r="BI32" s="33"/>
      <c r="BJ32" s="33"/>
      <c r="BK32" s="33"/>
      <c r="BL32" s="33"/>
      <c r="BM32" s="28"/>
      <c r="BN32" s="120">
        <v>40</v>
      </c>
      <c r="BO32" s="120">
        <v>92</v>
      </c>
    </row>
    <row r="33" spans="2:67" s="72" customFormat="1" ht="42.75" customHeight="1">
      <c r="B33" s="2" t="s">
        <v>90</v>
      </c>
      <c r="C33" s="80" t="s">
        <v>82</v>
      </c>
      <c r="D33" s="70">
        <f t="shared" si="2"/>
        <v>146</v>
      </c>
      <c r="E33" s="70">
        <f t="shared" si="19"/>
        <v>134</v>
      </c>
      <c r="F33" s="44">
        <f>G33+H33+I33+J33+K33+L33+M33+N33</f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44">
        <f t="shared" si="24"/>
        <v>93</v>
      </c>
      <c r="Q33" s="33">
        <v>40</v>
      </c>
      <c r="R33" s="33">
        <v>8</v>
      </c>
      <c r="S33" s="33">
        <v>12</v>
      </c>
      <c r="T33" s="33">
        <v>20</v>
      </c>
      <c r="U33" s="33">
        <v>10</v>
      </c>
      <c r="V33" s="33"/>
      <c r="W33" s="49">
        <v>3</v>
      </c>
      <c r="X33" s="103"/>
      <c r="Y33" s="136"/>
      <c r="Z33" s="76">
        <f>AA33+AB33+AC33+AD33+AE33+AF33+AG33+AH33</f>
        <v>53</v>
      </c>
      <c r="AA33" s="33">
        <v>20</v>
      </c>
      <c r="AB33" s="33"/>
      <c r="AC33" s="33"/>
      <c r="AD33" s="33">
        <v>20</v>
      </c>
      <c r="AE33" s="33"/>
      <c r="AF33" s="33">
        <v>4</v>
      </c>
      <c r="AG33" s="49">
        <v>9</v>
      </c>
      <c r="AH33" s="103"/>
      <c r="AI33" s="252"/>
      <c r="AJ33" s="44"/>
      <c r="AK33" s="33"/>
      <c r="AL33" s="33"/>
      <c r="AM33" s="33"/>
      <c r="AN33" s="33"/>
      <c r="AO33" s="33"/>
      <c r="AP33" s="33"/>
      <c r="AQ33" s="33"/>
      <c r="AR33" s="33"/>
      <c r="AS33" s="8"/>
      <c r="AT33" s="44"/>
      <c r="AU33" s="33"/>
      <c r="AV33" s="33"/>
      <c r="AW33" s="33"/>
      <c r="AX33" s="33"/>
      <c r="AY33" s="33"/>
      <c r="AZ33" s="33"/>
      <c r="BA33" s="33"/>
      <c r="BB33" s="33"/>
      <c r="BC33" s="8"/>
      <c r="BD33" s="44"/>
      <c r="BE33" s="33"/>
      <c r="BF33" s="33"/>
      <c r="BG33" s="33"/>
      <c r="BH33" s="33"/>
      <c r="BI33" s="33"/>
      <c r="BJ33" s="33"/>
      <c r="BK33" s="33"/>
      <c r="BL33" s="33"/>
      <c r="BM33" s="28"/>
      <c r="BN33" s="120">
        <v>86</v>
      </c>
      <c r="BO33" s="120">
        <v>60</v>
      </c>
    </row>
    <row r="34" spans="2:67" s="72" customFormat="1" ht="24">
      <c r="B34" s="126" t="s">
        <v>134</v>
      </c>
      <c r="C34" s="127" t="s">
        <v>110</v>
      </c>
      <c r="D34" s="70">
        <f t="shared" si="2"/>
        <v>72</v>
      </c>
      <c r="E34" s="70">
        <f t="shared" si="19"/>
        <v>72</v>
      </c>
      <c r="F34" s="44">
        <f>G34+H34+I34+J34+K34+L34+M34+N34</f>
        <v>0</v>
      </c>
      <c r="G34" s="33"/>
      <c r="H34" s="33"/>
      <c r="I34" s="33"/>
      <c r="J34" s="33"/>
      <c r="K34" s="33"/>
      <c r="L34" s="33"/>
      <c r="M34" s="33"/>
      <c r="N34" s="33"/>
      <c r="O34" s="33"/>
      <c r="P34" s="44">
        <f t="shared" si="24"/>
        <v>0</v>
      </c>
      <c r="Q34" s="33"/>
      <c r="R34" s="33"/>
      <c r="S34" s="33"/>
      <c r="T34" s="33"/>
      <c r="U34" s="33"/>
      <c r="V34" s="33"/>
      <c r="W34" s="33"/>
      <c r="X34" s="33"/>
      <c r="Y34" s="8"/>
      <c r="Z34" s="51">
        <v>72</v>
      </c>
      <c r="AA34" s="33"/>
      <c r="AB34" s="33"/>
      <c r="AC34" s="33"/>
      <c r="AD34" s="33">
        <v>72</v>
      </c>
      <c r="AE34" s="33"/>
      <c r="AF34" s="33"/>
      <c r="AG34" s="33"/>
      <c r="AH34" s="33"/>
      <c r="AI34" s="50" t="s">
        <v>33</v>
      </c>
      <c r="AJ34" s="51"/>
      <c r="AK34" s="33"/>
      <c r="AL34" s="33"/>
      <c r="AM34" s="33"/>
      <c r="AN34" s="33"/>
      <c r="AO34" s="33"/>
      <c r="AP34" s="33"/>
      <c r="AQ34" s="33"/>
      <c r="AR34" s="33"/>
      <c r="AS34" s="9"/>
      <c r="AT34" s="44"/>
      <c r="AU34" s="33"/>
      <c r="AV34" s="33"/>
      <c r="AW34" s="33"/>
      <c r="AX34" s="33"/>
      <c r="AY34" s="33"/>
      <c r="AZ34" s="33"/>
      <c r="BA34" s="33"/>
      <c r="BB34" s="33"/>
      <c r="BC34" s="8"/>
      <c r="BD34" s="44"/>
      <c r="BE34" s="33"/>
      <c r="BF34" s="33"/>
      <c r="BG34" s="33"/>
      <c r="BH34" s="33"/>
      <c r="BI34" s="33"/>
      <c r="BJ34" s="33"/>
      <c r="BK34" s="33"/>
      <c r="BL34" s="33"/>
      <c r="BM34" s="8"/>
      <c r="BN34" s="120">
        <v>36</v>
      </c>
      <c r="BO34" s="120">
        <v>36</v>
      </c>
    </row>
    <row r="35" spans="2:67" s="72" customFormat="1" ht="60.75" customHeight="1">
      <c r="B35" s="53" t="s">
        <v>125</v>
      </c>
      <c r="C35" s="126" t="s">
        <v>83</v>
      </c>
      <c r="D35" s="70">
        <f t="shared" si="2"/>
        <v>158</v>
      </c>
      <c r="E35" s="70">
        <f t="shared" si="19"/>
        <v>116</v>
      </c>
      <c r="F35" s="54"/>
      <c r="G35" s="39"/>
      <c r="H35" s="39"/>
      <c r="I35" s="39"/>
      <c r="J35" s="39"/>
      <c r="K35" s="39"/>
      <c r="L35" s="39"/>
      <c r="M35" s="39"/>
      <c r="N35" s="39"/>
      <c r="O35" s="39"/>
      <c r="P35" s="44">
        <f t="shared" si="24"/>
        <v>0</v>
      </c>
      <c r="Q35" s="38"/>
      <c r="R35" s="38"/>
      <c r="S35" s="38"/>
      <c r="T35" s="38"/>
      <c r="U35" s="38"/>
      <c r="V35" s="38"/>
      <c r="W35" s="39"/>
      <c r="X35" s="39"/>
      <c r="Y35" s="9"/>
      <c r="Z35" s="55">
        <f>AA35+AB35+AC35+AD35+AE35+AF35+AG35+AH35</f>
        <v>158</v>
      </c>
      <c r="AA35" s="38">
        <v>66</v>
      </c>
      <c r="AB35" s="38">
        <v>6</v>
      </c>
      <c r="AC35" s="38">
        <v>10</v>
      </c>
      <c r="AD35" s="38">
        <v>30</v>
      </c>
      <c r="AE35" s="38"/>
      <c r="AF35" s="38">
        <v>4</v>
      </c>
      <c r="AG35" s="56">
        <v>36</v>
      </c>
      <c r="AH35" s="57">
        <v>6</v>
      </c>
      <c r="AI35" s="58" t="s">
        <v>34</v>
      </c>
      <c r="AJ35" s="55">
        <f>AK35+AL35+AM35+AN35+AO35+AP35+AQ35+AR35</f>
        <v>0</v>
      </c>
      <c r="AK35" s="38"/>
      <c r="AL35" s="38"/>
      <c r="AM35" s="38"/>
      <c r="AN35" s="38"/>
      <c r="AO35" s="38"/>
      <c r="AP35" s="38"/>
      <c r="AQ35" s="5"/>
      <c r="AR35" s="5"/>
      <c r="AS35" s="137"/>
      <c r="AT35" s="55">
        <f>AU35+AV35+AW35+AX35+AY35+AZ35</f>
        <v>0</v>
      </c>
      <c r="AU35" s="39"/>
      <c r="AV35" s="39"/>
      <c r="AW35" s="39"/>
      <c r="AX35" s="39"/>
      <c r="AY35" s="39"/>
      <c r="AZ35" s="39"/>
      <c r="BA35" s="39"/>
      <c r="BB35" s="39"/>
      <c r="BC35" s="11"/>
      <c r="BD35" s="54"/>
      <c r="BE35" s="39"/>
      <c r="BF35" s="39"/>
      <c r="BG35" s="39"/>
      <c r="BH35" s="39"/>
      <c r="BI35" s="39"/>
      <c r="BJ35" s="39"/>
      <c r="BK35" s="39"/>
      <c r="BL35" s="39"/>
      <c r="BM35" s="11"/>
      <c r="BN35" s="120">
        <v>68</v>
      </c>
      <c r="BO35" s="120">
        <v>90</v>
      </c>
    </row>
    <row r="36" spans="2:67" s="72" customFormat="1" ht="38.25" customHeight="1">
      <c r="B36" s="31" t="s">
        <v>135</v>
      </c>
      <c r="C36" s="127" t="s">
        <v>70</v>
      </c>
      <c r="D36" s="70">
        <f t="shared" si="2"/>
        <v>72</v>
      </c>
      <c r="E36" s="70">
        <f aca="true" t="shared" si="25" ref="E36:E67">G36+H36+I36+J36+K36+L36+Q36+R36+S36+T36+U36+V36+AA36+AB36+AC36+AD36+AE36+AF36+AK36+AL36+AM36+AN36+AO36+AP36+AU36+AV36+AW36+AX36+AY36+AZ36+BE36+BF36+BG36+BH36+BI36+BJ36</f>
        <v>72</v>
      </c>
      <c r="F36" s="44"/>
      <c r="G36" s="33"/>
      <c r="H36" s="33"/>
      <c r="I36" s="33"/>
      <c r="J36" s="33"/>
      <c r="K36" s="33"/>
      <c r="L36" s="33"/>
      <c r="M36" s="33"/>
      <c r="N36" s="33"/>
      <c r="O36" s="33"/>
      <c r="P36" s="44">
        <f t="shared" si="24"/>
        <v>0</v>
      </c>
      <c r="Q36" s="33"/>
      <c r="R36" s="33"/>
      <c r="S36" s="33"/>
      <c r="T36" s="33"/>
      <c r="U36" s="33"/>
      <c r="V36" s="33"/>
      <c r="W36" s="33"/>
      <c r="X36" s="33"/>
      <c r="Y36" s="28"/>
      <c r="Z36" s="55">
        <f>AA36+AB36+AC36+AD36+AE36+AF36+AG36+AH36</f>
        <v>72</v>
      </c>
      <c r="AA36" s="33"/>
      <c r="AB36" s="33"/>
      <c r="AC36" s="33"/>
      <c r="AD36" s="33">
        <v>72</v>
      </c>
      <c r="AE36" s="33"/>
      <c r="AF36" s="33"/>
      <c r="AG36" s="33"/>
      <c r="AH36" s="33"/>
      <c r="AI36" s="34" t="s">
        <v>33</v>
      </c>
      <c r="AJ36" s="51"/>
      <c r="AK36" s="33"/>
      <c r="AL36" s="33"/>
      <c r="AM36" s="33"/>
      <c r="AN36" s="33"/>
      <c r="AO36" s="33"/>
      <c r="AP36" s="33"/>
      <c r="AQ36" s="33"/>
      <c r="AR36" s="33"/>
      <c r="AS36" s="5"/>
      <c r="AT36" s="44"/>
      <c r="AU36" s="33"/>
      <c r="AV36" s="33"/>
      <c r="AW36" s="33"/>
      <c r="AX36" s="33"/>
      <c r="AY36" s="33"/>
      <c r="AZ36" s="33"/>
      <c r="BA36" s="33"/>
      <c r="BB36" s="33"/>
      <c r="BC36" s="9"/>
      <c r="BD36" s="44"/>
      <c r="BE36" s="33"/>
      <c r="BF36" s="33"/>
      <c r="BG36" s="33"/>
      <c r="BH36" s="33"/>
      <c r="BI36" s="33"/>
      <c r="BJ36" s="33"/>
      <c r="BK36" s="33"/>
      <c r="BL36" s="33"/>
      <c r="BM36" s="8"/>
      <c r="BN36" s="120">
        <v>36</v>
      </c>
      <c r="BO36" s="120">
        <v>36</v>
      </c>
    </row>
    <row r="37" spans="2:67" s="72" customFormat="1" ht="42.75" customHeight="1">
      <c r="B37" s="38" t="s">
        <v>124</v>
      </c>
      <c r="C37" s="77" t="s">
        <v>84</v>
      </c>
      <c r="D37" s="70">
        <f>F37+P37+Z37+AJ37+AT37+BD37</f>
        <v>156</v>
      </c>
      <c r="E37" s="70">
        <f t="shared" si="25"/>
        <v>114</v>
      </c>
      <c r="F37" s="52"/>
      <c r="G37" s="81"/>
      <c r="H37" s="81"/>
      <c r="I37" s="81"/>
      <c r="J37" s="81"/>
      <c r="K37" s="81"/>
      <c r="L37" s="81"/>
      <c r="M37" s="81"/>
      <c r="N37" s="81"/>
      <c r="O37" s="81"/>
      <c r="P37" s="44">
        <f t="shared" si="24"/>
        <v>0</v>
      </c>
      <c r="Q37" s="81"/>
      <c r="R37" s="81"/>
      <c r="S37" s="81"/>
      <c r="T37" s="81"/>
      <c r="U37" s="81"/>
      <c r="V37" s="81"/>
      <c r="W37" s="81"/>
      <c r="X37" s="81"/>
      <c r="Y37" s="23"/>
      <c r="Z37" s="55">
        <f>AA37+AB37+AC37+AD37+AE37+AF37+AG37+AH37</f>
        <v>56</v>
      </c>
      <c r="AA37" s="81">
        <v>20</v>
      </c>
      <c r="AB37" s="81">
        <v>2</v>
      </c>
      <c r="AC37" s="81">
        <v>4</v>
      </c>
      <c r="AD37" s="81">
        <v>28</v>
      </c>
      <c r="AE37" s="81"/>
      <c r="AF37" s="81">
        <v>2</v>
      </c>
      <c r="AG37" s="81"/>
      <c r="AH37" s="81"/>
      <c r="AI37" s="81"/>
      <c r="AJ37" s="16">
        <f aca="true" t="shared" si="26" ref="AJ37:AJ42">AK37+AL37+AM37+AN37+AO37+AP37+AQ37+AR37</f>
        <v>100</v>
      </c>
      <c r="AK37" s="81">
        <v>36</v>
      </c>
      <c r="AL37" s="81">
        <v>2</v>
      </c>
      <c r="AM37" s="81">
        <v>6</v>
      </c>
      <c r="AN37" s="81">
        <v>12</v>
      </c>
      <c r="AO37" s="81"/>
      <c r="AP37" s="81">
        <v>2</v>
      </c>
      <c r="AQ37" s="82">
        <v>36</v>
      </c>
      <c r="AR37" s="83">
        <v>6</v>
      </c>
      <c r="AS37" s="62" t="s">
        <v>34</v>
      </c>
      <c r="AT37" s="84">
        <f>AU37+AV37+AW37+AX37+AY37+AZ37+BA37+BB37</f>
        <v>0</v>
      </c>
      <c r="AU37" s="81"/>
      <c r="AV37" s="81"/>
      <c r="AW37" s="81"/>
      <c r="AX37" s="81"/>
      <c r="AY37" s="81"/>
      <c r="AZ37" s="81"/>
      <c r="BA37" s="101"/>
      <c r="BB37" s="101"/>
      <c r="BC37" s="100"/>
      <c r="BD37" s="85">
        <f>BE37+BF37+BG37+BH37+BI37+BJ37</f>
        <v>0</v>
      </c>
      <c r="BE37" s="81"/>
      <c r="BF37" s="81"/>
      <c r="BG37" s="81"/>
      <c r="BH37" s="81"/>
      <c r="BI37" s="81"/>
      <c r="BJ37" s="81"/>
      <c r="BK37" s="81"/>
      <c r="BL37" s="81"/>
      <c r="BM37" s="23"/>
      <c r="BN37" s="120">
        <v>60</v>
      </c>
      <c r="BO37" s="120">
        <v>96</v>
      </c>
    </row>
    <row r="38" spans="2:67" s="72" customFormat="1" ht="24">
      <c r="B38" s="126" t="s">
        <v>136</v>
      </c>
      <c r="C38" s="127" t="s">
        <v>73</v>
      </c>
      <c r="D38" s="70">
        <f t="shared" si="2"/>
        <v>72</v>
      </c>
      <c r="E38" s="70">
        <f t="shared" si="25"/>
        <v>72</v>
      </c>
      <c r="F38" s="52"/>
      <c r="G38" s="81"/>
      <c r="H38" s="81"/>
      <c r="I38" s="81"/>
      <c r="J38" s="81"/>
      <c r="K38" s="81"/>
      <c r="L38" s="81"/>
      <c r="M38" s="81"/>
      <c r="N38" s="81"/>
      <c r="O38" s="81"/>
      <c r="P38" s="44">
        <f t="shared" si="24"/>
        <v>0</v>
      </c>
      <c r="Q38" s="81"/>
      <c r="R38" s="81"/>
      <c r="S38" s="81"/>
      <c r="T38" s="81"/>
      <c r="U38" s="81"/>
      <c r="V38" s="81"/>
      <c r="W38" s="81"/>
      <c r="X38" s="81"/>
      <c r="Y38" s="23"/>
      <c r="Z38" s="52"/>
      <c r="AA38" s="81"/>
      <c r="AB38" s="81"/>
      <c r="AC38" s="81"/>
      <c r="AD38" s="81"/>
      <c r="AE38" s="81"/>
      <c r="AF38" s="81"/>
      <c r="AG38" s="81"/>
      <c r="AH38" s="81"/>
      <c r="AI38" s="81"/>
      <c r="AJ38" s="16">
        <f t="shared" si="26"/>
        <v>72</v>
      </c>
      <c r="AK38" s="81"/>
      <c r="AL38" s="81"/>
      <c r="AM38" s="81"/>
      <c r="AN38" s="81">
        <v>72</v>
      </c>
      <c r="AO38" s="81"/>
      <c r="AP38" s="81"/>
      <c r="AQ38" s="81"/>
      <c r="AR38" s="81"/>
      <c r="AS38" s="24" t="s">
        <v>33</v>
      </c>
      <c r="AT38" s="84"/>
      <c r="AU38" s="81"/>
      <c r="AV38" s="81"/>
      <c r="AW38" s="81"/>
      <c r="AX38" s="81"/>
      <c r="AY38" s="81"/>
      <c r="AZ38" s="81"/>
      <c r="BA38" s="81"/>
      <c r="BB38" s="81"/>
      <c r="BC38" s="23"/>
      <c r="BD38" s="85"/>
      <c r="BE38" s="81"/>
      <c r="BF38" s="81"/>
      <c r="BG38" s="81"/>
      <c r="BH38" s="81"/>
      <c r="BI38" s="81"/>
      <c r="BJ38" s="81"/>
      <c r="BK38" s="81"/>
      <c r="BL38" s="81"/>
      <c r="BM38" s="23"/>
      <c r="BN38" s="120">
        <v>36</v>
      </c>
      <c r="BO38" s="120">
        <v>36</v>
      </c>
    </row>
    <row r="39" spans="2:67" s="72" customFormat="1" ht="18.75" customHeight="1">
      <c r="B39" s="38" t="s">
        <v>144</v>
      </c>
      <c r="C39" s="77" t="s">
        <v>74</v>
      </c>
      <c r="D39" s="70">
        <f t="shared" si="2"/>
        <v>146</v>
      </c>
      <c r="E39" s="70">
        <f t="shared" si="25"/>
        <v>104</v>
      </c>
      <c r="F39" s="51"/>
      <c r="G39" s="71"/>
      <c r="H39" s="71"/>
      <c r="I39" s="71"/>
      <c r="J39" s="71"/>
      <c r="K39" s="71"/>
      <c r="L39" s="71"/>
      <c r="M39" s="71"/>
      <c r="N39" s="71"/>
      <c r="O39" s="71"/>
      <c r="P39" s="44">
        <f t="shared" si="24"/>
        <v>0</v>
      </c>
      <c r="Q39" s="71"/>
      <c r="R39" s="71"/>
      <c r="S39" s="71"/>
      <c r="T39" s="71"/>
      <c r="U39" s="71"/>
      <c r="V39" s="71"/>
      <c r="W39" s="71"/>
      <c r="X39" s="71"/>
      <c r="Y39" s="65"/>
      <c r="Z39" s="51"/>
      <c r="AA39" s="71"/>
      <c r="AB39" s="71"/>
      <c r="AC39" s="71"/>
      <c r="AD39" s="71"/>
      <c r="AE39" s="71"/>
      <c r="AF39" s="71"/>
      <c r="AG39" s="71"/>
      <c r="AH39" s="71"/>
      <c r="AI39" s="71"/>
      <c r="AJ39" s="16">
        <f t="shared" si="26"/>
        <v>58</v>
      </c>
      <c r="AK39" s="71">
        <v>36</v>
      </c>
      <c r="AL39" s="71"/>
      <c r="AM39" s="71"/>
      <c r="AN39" s="71">
        <v>10</v>
      </c>
      <c r="AO39" s="71"/>
      <c r="AP39" s="71"/>
      <c r="AQ39" s="78">
        <v>12</v>
      </c>
      <c r="AR39" s="71"/>
      <c r="AS39" s="23"/>
      <c r="AT39" s="51">
        <f>AU39+AV39+AW39+AX39+AY39+AZ39+BA39+BB39</f>
        <v>76</v>
      </c>
      <c r="AU39" s="71">
        <v>20</v>
      </c>
      <c r="AV39" s="71">
        <v>4</v>
      </c>
      <c r="AW39" s="71">
        <v>10</v>
      </c>
      <c r="AX39" s="71">
        <v>20</v>
      </c>
      <c r="AY39" s="71"/>
      <c r="AZ39" s="71">
        <v>4</v>
      </c>
      <c r="BA39" s="78">
        <v>12</v>
      </c>
      <c r="BB39" s="87">
        <v>6</v>
      </c>
      <c r="BC39" s="62" t="s">
        <v>34</v>
      </c>
      <c r="BD39" s="51">
        <f>BE39+BF39+BG39+BH39+BI39+BJ39+BK39+BL39</f>
        <v>12</v>
      </c>
      <c r="BE39" s="71"/>
      <c r="BF39" s="71"/>
      <c r="BG39" s="71"/>
      <c r="BH39" s="71"/>
      <c r="BI39" s="71"/>
      <c r="BJ39" s="71"/>
      <c r="BK39" s="78"/>
      <c r="BL39" s="61">
        <v>12</v>
      </c>
      <c r="BM39" s="62" t="s">
        <v>146</v>
      </c>
      <c r="BN39" s="120">
        <v>60</v>
      </c>
      <c r="BO39" s="120">
        <v>86</v>
      </c>
    </row>
    <row r="40" spans="2:67" s="72" customFormat="1" ht="12">
      <c r="B40" s="126" t="s">
        <v>137</v>
      </c>
      <c r="C40" s="127" t="s">
        <v>74</v>
      </c>
      <c r="D40" s="70">
        <f t="shared" si="2"/>
        <v>36</v>
      </c>
      <c r="E40" s="70">
        <f t="shared" si="25"/>
        <v>36</v>
      </c>
      <c r="F40" s="51"/>
      <c r="G40" s="71"/>
      <c r="H40" s="71"/>
      <c r="I40" s="71"/>
      <c r="J40" s="71"/>
      <c r="K40" s="71"/>
      <c r="L40" s="71"/>
      <c r="M40" s="71"/>
      <c r="N40" s="71"/>
      <c r="O40" s="71"/>
      <c r="P40" s="44">
        <f t="shared" si="24"/>
        <v>0</v>
      </c>
      <c r="Q40" s="71"/>
      <c r="R40" s="71"/>
      <c r="S40" s="71"/>
      <c r="T40" s="71"/>
      <c r="U40" s="71"/>
      <c r="V40" s="71"/>
      <c r="W40" s="71"/>
      <c r="X40" s="71"/>
      <c r="Y40" s="65"/>
      <c r="Z40" s="51"/>
      <c r="AA40" s="71"/>
      <c r="AB40" s="71"/>
      <c r="AC40" s="71"/>
      <c r="AD40" s="71"/>
      <c r="AE40" s="71"/>
      <c r="AF40" s="71"/>
      <c r="AG40" s="71"/>
      <c r="AH40" s="71"/>
      <c r="AI40" s="71"/>
      <c r="AJ40" s="16">
        <f t="shared" si="26"/>
        <v>0</v>
      </c>
      <c r="AK40" s="71"/>
      <c r="AL40" s="71"/>
      <c r="AM40" s="71"/>
      <c r="AN40" s="71"/>
      <c r="AO40" s="71"/>
      <c r="AP40" s="71"/>
      <c r="AQ40" s="71"/>
      <c r="AR40" s="71"/>
      <c r="AS40" s="23"/>
      <c r="AT40" s="51">
        <f>AU40+AV40+AW40+AX40+AY40+AZ40+BA40+BB40</f>
        <v>36</v>
      </c>
      <c r="AU40" s="71"/>
      <c r="AV40" s="71"/>
      <c r="AW40" s="71"/>
      <c r="AX40" s="71">
        <v>36</v>
      </c>
      <c r="AY40" s="71"/>
      <c r="AZ40" s="71"/>
      <c r="BA40" s="71"/>
      <c r="BB40" s="71"/>
      <c r="BC40" s="34" t="s">
        <v>33</v>
      </c>
      <c r="BD40" s="51"/>
      <c r="BE40" s="71"/>
      <c r="BF40" s="71"/>
      <c r="BG40" s="71"/>
      <c r="BH40" s="71"/>
      <c r="BI40" s="71"/>
      <c r="BJ40" s="71"/>
      <c r="BK40" s="71"/>
      <c r="BL40" s="71"/>
      <c r="BM40" s="139"/>
      <c r="BN40" s="120"/>
      <c r="BO40" s="120">
        <v>36</v>
      </c>
    </row>
    <row r="41" spans="2:67" s="72" customFormat="1" ht="12">
      <c r="B41" s="126" t="s">
        <v>138</v>
      </c>
      <c r="C41" s="128" t="s">
        <v>45</v>
      </c>
      <c r="D41" s="70">
        <v>288</v>
      </c>
      <c r="E41" s="70">
        <f>G41+H41+I41+J41+K41+L41+Q41+R41+S41+T41+U41+V41+AA41+AB41+AC41+AD41+AE41+AF41+AK41+AL41+AM41+AN41+AO41+AP41+AU41+AV41+AW41+AX41+AY41+AZ41+BE41+BF41+BG41+BH41+BI41+BJ41</f>
        <v>288</v>
      </c>
      <c r="F41" s="51"/>
      <c r="G41" s="71"/>
      <c r="H41" s="71"/>
      <c r="I41" s="71"/>
      <c r="J41" s="71"/>
      <c r="K41" s="71"/>
      <c r="L41" s="71"/>
      <c r="M41" s="71"/>
      <c r="N41" s="71"/>
      <c r="O41" s="71"/>
      <c r="P41" s="44">
        <f t="shared" si="24"/>
        <v>0</v>
      </c>
      <c r="Q41" s="71"/>
      <c r="R41" s="71"/>
      <c r="S41" s="71"/>
      <c r="T41" s="71"/>
      <c r="U41" s="71"/>
      <c r="V41" s="71"/>
      <c r="W41" s="71"/>
      <c r="X41" s="71"/>
      <c r="Y41" s="65"/>
      <c r="Z41" s="51"/>
      <c r="AA41" s="71"/>
      <c r="AB41" s="71"/>
      <c r="AC41" s="71"/>
      <c r="AD41" s="71"/>
      <c r="AE41" s="71"/>
      <c r="AF41" s="71"/>
      <c r="AG41" s="71"/>
      <c r="AH41" s="71"/>
      <c r="AI41" s="71"/>
      <c r="AJ41" s="16">
        <f t="shared" si="26"/>
        <v>0</v>
      </c>
      <c r="AK41" s="71"/>
      <c r="AL41" s="71"/>
      <c r="AM41" s="71"/>
      <c r="AN41" s="71"/>
      <c r="AO41" s="71"/>
      <c r="AP41" s="71"/>
      <c r="AQ41" s="71"/>
      <c r="AR41" s="71"/>
      <c r="AS41" s="23"/>
      <c r="AT41" s="51">
        <f>AU41+AV41+AW41+AX41+AY41+AZ41+BA41+BB41</f>
        <v>0</v>
      </c>
      <c r="AU41" s="71"/>
      <c r="AV41" s="71"/>
      <c r="AW41" s="71"/>
      <c r="AX41" s="71"/>
      <c r="AY41" s="71"/>
      <c r="AZ41" s="71"/>
      <c r="BA41" s="71"/>
      <c r="BB41" s="71"/>
      <c r="BC41" s="5"/>
      <c r="BD41" s="51">
        <v>288</v>
      </c>
      <c r="BE41" s="71"/>
      <c r="BF41" s="71"/>
      <c r="BG41" s="71"/>
      <c r="BH41" s="71">
        <v>288</v>
      </c>
      <c r="BI41" s="71"/>
      <c r="BJ41" s="71"/>
      <c r="BK41" s="71"/>
      <c r="BL41" s="71"/>
      <c r="BM41" s="138" t="s">
        <v>147</v>
      </c>
      <c r="BN41" s="120">
        <v>144</v>
      </c>
      <c r="BO41" s="120">
        <v>144</v>
      </c>
    </row>
    <row r="42" spans="2:67" s="72" customFormat="1" ht="12">
      <c r="B42" s="31"/>
      <c r="C42" s="75"/>
      <c r="D42" s="70">
        <f>F42+P42+Z42+AJ42+AT42+BD42</f>
        <v>0</v>
      </c>
      <c r="E42" s="70"/>
      <c r="F42" s="51"/>
      <c r="G42" s="71"/>
      <c r="H42" s="71"/>
      <c r="I42" s="71"/>
      <c r="J42" s="71"/>
      <c r="K42" s="71"/>
      <c r="L42" s="71"/>
      <c r="M42" s="71"/>
      <c r="N42" s="71"/>
      <c r="O42" s="71"/>
      <c r="P42" s="51"/>
      <c r="Q42" s="71"/>
      <c r="R42" s="71"/>
      <c r="S42" s="71"/>
      <c r="T42" s="71"/>
      <c r="U42" s="71"/>
      <c r="V42" s="71"/>
      <c r="W42" s="71"/>
      <c r="X42" s="71"/>
      <c r="Y42" s="65"/>
      <c r="Z42" s="51"/>
      <c r="AA42" s="71"/>
      <c r="AB42" s="71"/>
      <c r="AC42" s="71"/>
      <c r="AD42" s="71"/>
      <c r="AE42" s="71"/>
      <c r="AF42" s="71"/>
      <c r="AG42" s="71"/>
      <c r="AH42" s="71"/>
      <c r="AI42" s="71"/>
      <c r="AJ42" s="16">
        <f t="shared" si="26"/>
        <v>0</v>
      </c>
      <c r="AK42" s="71"/>
      <c r="AL42" s="71"/>
      <c r="AM42" s="71"/>
      <c r="AN42" s="71"/>
      <c r="AO42" s="71"/>
      <c r="AP42" s="71"/>
      <c r="AQ42" s="71"/>
      <c r="AR42" s="71"/>
      <c r="AS42" s="23"/>
      <c r="AT42" s="101"/>
      <c r="AU42" s="101"/>
      <c r="AV42" s="101"/>
      <c r="AW42" s="101"/>
      <c r="AX42" s="101"/>
      <c r="AY42" s="101"/>
      <c r="AZ42" s="101"/>
      <c r="BA42" s="101"/>
      <c r="BB42" s="101"/>
      <c r="BC42" s="100"/>
      <c r="BD42" s="51"/>
      <c r="BE42" s="71"/>
      <c r="BF42" s="71"/>
      <c r="BG42" s="71"/>
      <c r="BH42" s="71"/>
      <c r="BI42" s="71"/>
      <c r="BJ42" s="71"/>
      <c r="BL42" s="71"/>
      <c r="BM42" s="23"/>
      <c r="BN42" s="120"/>
      <c r="BO42" s="120"/>
    </row>
    <row r="43" spans="2:67" s="72" customFormat="1" ht="12">
      <c r="B43" s="31"/>
      <c r="C43" s="75"/>
      <c r="D43" s="70">
        <f t="shared" si="2"/>
        <v>0</v>
      </c>
      <c r="E43" s="70">
        <f t="shared" si="25"/>
        <v>0</v>
      </c>
      <c r="F43" s="51"/>
      <c r="G43" s="71"/>
      <c r="H43" s="71"/>
      <c r="I43" s="71"/>
      <c r="J43" s="71"/>
      <c r="K43" s="71"/>
      <c r="L43" s="71"/>
      <c r="M43" s="71"/>
      <c r="N43" s="71"/>
      <c r="O43" s="71"/>
      <c r="P43" s="51"/>
      <c r="Q43" s="71"/>
      <c r="R43" s="71"/>
      <c r="S43" s="71"/>
      <c r="T43" s="71"/>
      <c r="U43" s="71"/>
      <c r="V43" s="71"/>
      <c r="W43" s="71"/>
      <c r="X43" s="71"/>
      <c r="Y43" s="65"/>
      <c r="Z43" s="51"/>
      <c r="AA43" s="71"/>
      <c r="AB43" s="71"/>
      <c r="AC43" s="71"/>
      <c r="AD43" s="71"/>
      <c r="AE43" s="71"/>
      <c r="AF43" s="71"/>
      <c r="AG43" s="71"/>
      <c r="AH43" s="71"/>
      <c r="AI43" s="71"/>
      <c r="AJ43" s="51"/>
      <c r="AK43" s="71"/>
      <c r="AL43" s="71"/>
      <c r="AM43" s="71"/>
      <c r="AN43" s="71"/>
      <c r="AO43" s="71"/>
      <c r="AP43" s="71"/>
      <c r="AQ43" s="71"/>
      <c r="AR43" s="71"/>
      <c r="AS43" s="23"/>
      <c r="AT43" s="101"/>
      <c r="AU43" s="101"/>
      <c r="AV43" s="101"/>
      <c r="AW43" s="101"/>
      <c r="AX43" s="101"/>
      <c r="AY43" s="101"/>
      <c r="AZ43" s="101"/>
      <c r="BA43" s="101"/>
      <c r="BB43" s="101"/>
      <c r="BC43" s="100"/>
      <c r="BD43" s="51"/>
      <c r="BE43" s="71"/>
      <c r="BF43" s="71"/>
      <c r="BG43" s="71"/>
      <c r="BH43" s="71"/>
      <c r="BI43" s="71"/>
      <c r="BJ43" s="71"/>
      <c r="BK43" s="21"/>
      <c r="BM43" s="73"/>
      <c r="BN43" s="120"/>
      <c r="BO43" s="120"/>
    </row>
    <row r="44" spans="2:67" s="72" customFormat="1" ht="31.5" customHeight="1">
      <c r="B44" s="45" t="s">
        <v>127</v>
      </c>
      <c r="C44" s="86" t="s">
        <v>126</v>
      </c>
      <c r="D44" s="105">
        <f>F44+P44+Z44+AJ44+AT44+BD44</f>
        <v>344</v>
      </c>
      <c r="E44" s="105">
        <f t="shared" si="25"/>
        <v>300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 t="s">
        <v>93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 t="s">
        <v>93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 t="s">
        <v>93</v>
      </c>
      <c r="AJ44" s="60">
        <f>AJ45+AJ46+AJ48+AJ49+AJ50+AJ51+AJ47</f>
        <v>148</v>
      </c>
      <c r="AK44" s="60">
        <f>AK45+AK46+AK48+AK49+AK50+AK51+AK47</f>
        <v>62</v>
      </c>
      <c r="AL44" s="60">
        <f aca="true" t="shared" si="27" ref="AL44:AR44">AL45+AL46+AL48+AL49+AL50+AL51</f>
        <v>2</v>
      </c>
      <c r="AM44" s="60">
        <f t="shared" si="27"/>
        <v>4</v>
      </c>
      <c r="AN44" s="60">
        <f t="shared" si="27"/>
        <v>56</v>
      </c>
      <c r="AO44" s="60">
        <f t="shared" si="27"/>
        <v>0</v>
      </c>
      <c r="AP44" s="60">
        <f t="shared" si="27"/>
        <v>4</v>
      </c>
      <c r="AQ44" s="60">
        <f>AQ45+AQ46+AQ48+AQ49+AQ50+AQ51+AQ47</f>
        <v>20</v>
      </c>
      <c r="AR44" s="60">
        <f t="shared" si="27"/>
        <v>0</v>
      </c>
      <c r="AS44" s="52" t="s">
        <v>96</v>
      </c>
      <c r="AT44" s="111">
        <f>AT45+AT46+AT48+AT49+AT50+AT51+AT47</f>
        <v>196</v>
      </c>
      <c r="AU44" s="60">
        <f>AU45+AU46+AU47+AU48+AU49+AU50+AU51</f>
        <v>10</v>
      </c>
      <c r="AV44" s="60">
        <f aca="true" t="shared" si="28" ref="AV44:BB44">AV45+AV46+AV47+AV48+AV49+AV50+AV51</f>
        <v>4</v>
      </c>
      <c r="AW44" s="60">
        <f t="shared" si="28"/>
        <v>14</v>
      </c>
      <c r="AX44" s="60">
        <f t="shared" si="28"/>
        <v>128</v>
      </c>
      <c r="AY44" s="60">
        <f t="shared" si="28"/>
        <v>10</v>
      </c>
      <c r="AZ44" s="60">
        <f t="shared" si="28"/>
        <v>6</v>
      </c>
      <c r="BA44" s="60">
        <f t="shared" si="28"/>
        <v>12</v>
      </c>
      <c r="BB44" s="60">
        <f t="shared" si="28"/>
        <v>12</v>
      </c>
      <c r="BC44" s="52" t="s">
        <v>96</v>
      </c>
      <c r="BD44" s="111">
        <f>BD45+BD46+BD47+BD48+BD49+BD50+BD51</f>
        <v>0</v>
      </c>
      <c r="BE44" s="60">
        <f aca="true" t="shared" si="29" ref="BE44:BJ44">BE45+BE46+BE48+BE49+BE50+BE51</f>
        <v>0</v>
      </c>
      <c r="BF44" s="60">
        <f t="shared" si="29"/>
        <v>0</v>
      </c>
      <c r="BG44" s="60">
        <f t="shared" si="29"/>
        <v>0</v>
      </c>
      <c r="BH44" s="60">
        <f t="shared" si="29"/>
        <v>0</v>
      </c>
      <c r="BI44" s="60">
        <f t="shared" si="29"/>
        <v>0</v>
      </c>
      <c r="BJ44" s="60">
        <f t="shared" si="29"/>
        <v>0</v>
      </c>
      <c r="BK44" s="60">
        <f>BK45+BK46+BK47+BK48+BK49+BK50+BK51</f>
        <v>0</v>
      </c>
      <c r="BL44" s="60">
        <f>BL45+BL46+BL47+BL48+BL49+BL50+BL51</f>
        <v>0</v>
      </c>
      <c r="BM44" s="60" t="s">
        <v>96</v>
      </c>
      <c r="BN44" s="117">
        <f>BN45+BN46+BN47+BN48+BN49+BN50+BN51</f>
        <v>210</v>
      </c>
      <c r="BO44" s="117">
        <f>BO45+BO46+BO47+BO48+BO49+BO50+BO51</f>
        <v>134</v>
      </c>
    </row>
    <row r="45" spans="2:67" s="72" customFormat="1" ht="27" customHeight="1">
      <c r="B45" s="38" t="s">
        <v>28</v>
      </c>
      <c r="C45" s="77" t="s">
        <v>106</v>
      </c>
      <c r="D45" s="70">
        <f>F45+P45+Z45+AJ45+AT45+BD45</f>
        <v>48</v>
      </c>
      <c r="E45" s="70">
        <f t="shared" si="25"/>
        <v>38</v>
      </c>
      <c r="F45" s="51"/>
      <c r="G45" s="71"/>
      <c r="H45" s="71"/>
      <c r="I45" s="71"/>
      <c r="J45" s="71"/>
      <c r="K45" s="71"/>
      <c r="L45" s="71"/>
      <c r="M45" s="71"/>
      <c r="N45" s="71"/>
      <c r="O45" s="71"/>
      <c r="P45" s="51"/>
      <c r="Q45" s="71"/>
      <c r="R45" s="71"/>
      <c r="S45" s="71"/>
      <c r="T45" s="71"/>
      <c r="U45" s="71"/>
      <c r="V45" s="71"/>
      <c r="W45" s="71"/>
      <c r="X45" s="71"/>
      <c r="Y45" s="65"/>
      <c r="Z45" s="51"/>
      <c r="AA45" s="71"/>
      <c r="AB45" s="71"/>
      <c r="AC45" s="71"/>
      <c r="AD45" s="71"/>
      <c r="AE45" s="71"/>
      <c r="AF45" s="71"/>
      <c r="AG45" s="71"/>
      <c r="AH45" s="71"/>
      <c r="AI45" s="71"/>
      <c r="AJ45" s="51">
        <f aca="true" t="shared" si="30" ref="AJ45:AJ51">AK45+AL45+AM45+AN45+AO45+AP45+AQ45+AR45</f>
        <v>48</v>
      </c>
      <c r="AK45" s="71">
        <v>18</v>
      </c>
      <c r="AL45" s="71">
        <v>2</v>
      </c>
      <c r="AM45" s="71">
        <v>4</v>
      </c>
      <c r="AN45" s="71">
        <v>10</v>
      </c>
      <c r="AO45" s="71"/>
      <c r="AP45" s="71">
        <v>4</v>
      </c>
      <c r="AQ45" s="78">
        <v>10</v>
      </c>
      <c r="AR45" s="101"/>
      <c r="AS45" s="24" t="s">
        <v>147</v>
      </c>
      <c r="AT45" s="76">
        <f>AU45+AV45+AW45+AX45+AY45+AZ45+BA45+BB45</f>
        <v>0</v>
      </c>
      <c r="AU45" s="71"/>
      <c r="AV45" s="71"/>
      <c r="AW45" s="71"/>
      <c r="AX45" s="71"/>
      <c r="AY45" s="71"/>
      <c r="AZ45" s="71"/>
      <c r="BA45" s="101"/>
      <c r="BB45" s="71"/>
      <c r="BC45" s="140"/>
      <c r="BD45" s="51">
        <f aca="true" t="shared" si="31" ref="BD45:BD50">BE45+BF45+BG45+BH45+BI45+BJ45+BK45+BL45</f>
        <v>0</v>
      </c>
      <c r="BE45" s="71"/>
      <c r="BF45" s="71"/>
      <c r="BG45" s="71"/>
      <c r="BH45" s="71"/>
      <c r="BI45" s="71"/>
      <c r="BJ45" s="71"/>
      <c r="BK45" s="101"/>
      <c r="BL45" s="101"/>
      <c r="BM45" s="140"/>
      <c r="BN45" s="120">
        <v>46</v>
      </c>
      <c r="BO45" s="120">
        <v>2</v>
      </c>
    </row>
    <row r="46" spans="2:67" s="72" customFormat="1" ht="51" customHeight="1">
      <c r="B46" s="38" t="s">
        <v>128</v>
      </c>
      <c r="C46" s="77" t="s">
        <v>85</v>
      </c>
      <c r="D46" s="70">
        <f t="shared" si="2"/>
        <v>104</v>
      </c>
      <c r="E46" s="70">
        <f t="shared" si="25"/>
        <v>86</v>
      </c>
      <c r="F46" s="51"/>
      <c r="G46" s="71"/>
      <c r="H46" s="71"/>
      <c r="I46" s="71"/>
      <c r="J46" s="71"/>
      <c r="K46" s="71"/>
      <c r="L46" s="71"/>
      <c r="M46" s="71"/>
      <c r="N46" s="71"/>
      <c r="O46" s="71"/>
      <c r="P46" s="51"/>
      <c r="Q46" s="71"/>
      <c r="R46" s="71"/>
      <c r="S46" s="71"/>
      <c r="T46" s="71"/>
      <c r="U46" s="71"/>
      <c r="V46" s="71"/>
      <c r="W46" s="71"/>
      <c r="X46" s="71"/>
      <c r="Y46" s="65"/>
      <c r="Z46" s="51"/>
      <c r="AA46" s="71"/>
      <c r="AB46" s="71"/>
      <c r="AC46" s="71"/>
      <c r="AD46" s="71"/>
      <c r="AE46" s="71"/>
      <c r="AF46" s="71"/>
      <c r="AG46" s="71"/>
      <c r="AH46" s="71"/>
      <c r="AI46" s="71"/>
      <c r="AJ46" s="51">
        <f t="shared" si="30"/>
        <v>46</v>
      </c>
      <c r="AK46" s="71">
        <v>30</v>
      </c>
      <c r="AL46" s="71"/>
      <c r="AM46" s="71"/>
      <c r="AN46" s="71">
        <v>10</v>
      </c>
      <c r="AO46" s="71"/>
      <c r="AP46" s="71"/>
      <c r="AQ46" s="78">
        <v>6</v>
      </c>
      <c r="AR46" s="71"/>
      <c r="AS46" s="23"/>
      <c r="AT46" s="76">
        <f aca="true" t="shared" si="32" ref="AT46:AT51">AU46+AV46+AW46+AX46+AY46+AZ46+BA46+BB46</f>
        <v>58</v>
      </c>
      <c r="AU46" s="71">
        <v>10</v>
      </c>
      <c r="AV46" s="71">
        <v>4</v>
      </c>
      <c r="AW46" s="71">
        <v>8</v>
      </c>
      <c r="AX46" s="71">
        <v>10</v>
      </c>
      <c r="AY46" s="71">
        <v>10</v>
      </c>
      <c r="AZ46" s="71">
        <v>4</v>
      </c>
      <c r="BA46" s="78">
        <v>6</v>
      </c>
      <c r="BB46" s="87">
        <v>6</v>
      </c>
      <c r="BC46" s="256" t="s">
        <v>148</v>
      </c>
      <c r="BD46" s="51">
        <f t="shared" si="31"/>
        <v>0</v>
      </c>
      <c r="BE46" s="71"/>
      <c r="BF46" s="71"/>
      <c r="BG46" s="71"/>
      <c r="BH46" s="71"/>
      <c r="BI46" s="71"/>
      <c r="BJ46" s="71"/>
      <c r="BK46" s="101"/>
      <c r="BL46" s="101"/>
      <c r="BM46" s="140"/>
      <c r="BN46" s="132">
        <v>46</v>
      </c>
      <c r="BO46" s="132">
        <v>58</v>
      </c>
    </row>
    <row r="47" spans="2:67" s="72" customFormat="1" ht="22.5" customHeight="1">
      <c r="B47" s="38" t="s">
        <v>129</v>
      </c>
      <c r="C47" s="77" t="s">
        <v>107</v>
      </c>
      <c r="D47" s="70">
        <f t="shared" si="2"/>
        <v>48</v>
      </c>
      <c r="E47" s="70">
        <f t="shared" si="25"/>
        <v>32</v>
      </c>
      <c r="F47" s="51"/>
      <c r="G47" s="71"/>
      <c r="H47" s="71"/>
      <c r="I47" s="71"/>
      <c r="J47" s="71"/>
      <c r="K47" s="71"/>
      <c r="L47" s="71"/>
      <c r="M47" s="71"/>
      <c r="N47" s="71"/>
      <c r="O47" s="71"/>
      <c r="P47" s="51"/>
      <c r="Q47" s="71"/>
      <c r="R47" s="71"/>
      <c r="S47" s="71"/>
      <c r="T47" s="71"/>
      <c r="U47" s="71"/>
      <c r="V47" s="71"/>
      <c r="W47" s="71"/>
      <c r="X47" s="71"/>
      <c r="Y47" s="65"/>
      <c r="Z47" s="51"/>
      <c r="AA47" s="71"/>
      <c r="AB47" s="71"/>
      <c r="AC47" s="71"/>
      <c r="AD47" s="71"/>
      <c r="AE47" s="71"/>
      <c r="AF47" s="71"/>
      <c r="AG47" s="71"/>
      <c r="AH47" s="71"/>
      <c r="AI47" s="71"/>
      <c r="AJ47" s="51">
        <f t="shared" si="30"/>
        <v>18</v>
      </c>
      <c r="AK47" s="71">
        <v>14</v>
      </c>
      <c r="AL47" s="71"/>
      <c r="AM47" s="71"/>
      <c r="AN47" s="71"/>
      <c r="AO47" s="71"/>
      <c r="AP47" s="71"/>
      <c r="AQ47" s="78">
        <v>4</v>
      </c>
      <c r="AR47" s="71"/>
      <c r="AS47" s="23"/>
      <c r="AT47" s="76">
        <f t="shared" si="32"/>
        <v>30</v>
      </c>
      <c r="AU47" s="71"/>
      <c r="AV47" s="71"/>
      <c r="AW47" s="71">
        <v>6</v>
      </c>
      <c r="AX47" s="71">
        <v>10</v>
      </c>
      <c r="AY47" s="71"/>
      <c r="AZ47" s="71">
        <v>2</v>
      </c>
      <c r="BA47" s="78">
        <v>6</v>
      </c>
      <c r="BB47" s="79">
        <v>6</v>
      </c>
      <c r="BC47" s="257"/>
      <c r="BD47" s="51">
        <f t="shared" si="31"/>
        <v>0</v>
      </c>
      <c r="BE47" s="71"/>
      <c r="BF47" s="71"/>
      <c r="BG47" s="71"/>
      <c r="BH47" s="71"/>
      <c r="BI47" s="71"/>
      <c r="BJ47" s="71"/>
      <c r="BK47" s="101"/>
      <c r="BL47" s="101"/>
      <c r="BM47" s="140"/>
      <c r="BN47" s="120">
        <v>46</v>
      </c>
      <c r="BO47" s="120">
        <v>2</v>
      </c>
    </row>
    <row r="48" spans="2:67" s="72" customFormat="1" ht="26.25" customHeight="1">
      <c r="B48" s="126" t="s">
        <v>111</v>
      </c>
      <c r="C48" s="127" t="s">
        <v>145</v>
      </c>
      <c r="D48" s="70">
        <f t="shared" si="2"/>
        <v>72</v>
      </c>
      <c r="E48" s="70">
        <f t="shared" si="25"/>
        <v>72</v>
      </c>
      <c r="F48" s="51"/>
      <c r="G48" s="71"/>
      <c r="H48" s="71"/>
      <c r="I48" s="71"/>
      <c r="J48" s="71"/>
      <c r="K48" s="71"/>
      <c r="L48" s="71"/>
      <c r="M48" s="71"/>
      <c r="N48" s="71"/>
      <c r="O48" s="71"/>
      <c r="P48" s="51"/>
      <c r="Q48" s="71"/>
      <c r="R48" s="71"/>
      <c r="S48" s="71"/>
      <c r="T48" s="71"/>
      <c r="U48" s="71"/>
      <c r="V48" s="71"/>
      <c r="W48" s="71"/>
      <c r="X48" s="71"/>
      <c r="Y48" s="65"/>
      <c r="Z48" s="51"/>
      <c r="AA48" s="71"/>
      <c r="AB48" s="71"/>
      <c r="AC48" s="71"/>
      <c r="AD48" s="71"/>
      <c r="AE48" s="71"/>
      <c r="AF48" s="71"/>
      <c r="AG48" s="71"/>
      <c r="AH48" s="71"/>
      <c r="AI48" s="71"/>
      <c r="AJ48" s="51">
        <f t="shared" si="30"/>
        <v>36</v>
      </c>
      <c r="AK48" s="71"/>
      <c r="AL48" s="71"/>
      <c r="AM48" s="71"/>
      <c r="AN48" s="71">
        <v>36</v>
      </c>
      <c r="AO48" s="71"/>
      <c r="AP48" s="71"/>
      <c r="AQ48" s="71"/>
      <c r="AR48" s="71"/>
      <c r="AS48" s="23"/>
      <c r="AT48" s="76">
        <f t="shared" si="32"/>
        <v>36</v>
      </c>
      <c r="AU48" s="71"/>
      <c r="AV48" s="71"/>
      <c r="AW48" s="71"/>
      <c r="AX48" s="71">
        <v>36</v>
      </c>
      <c r="AY48" s="71"/>
      <c r="AZ48" s="71"/>
      <c r="BA48" s="71"/>
      <c r="BB48" s="71"/>
      <c r="BC48" s="34" t="s">
        <v>33</v>
      </c>
      <c r="BD48" s="51">
        <f t="shared" si="31"/>
        <v>0</v>
      </c>
      <c r="BE48" s="71"/>
      <c r="BF48" s="71"/>
      <c r="BG48" s="71"/>
      <c r="BH48" s="71"/>
      <c r="BI48" s="71"/>
      <c r="BJ48" s="71"/>
      <c r="BK48" s="71"/>
      <c r="BL48" s="71"/>
      <c r="BM48" s="5"/>
      <c r="BN48" s="120"/>
      <c r="BO48" s="120">
        <v>72</v>
      </c>
    </row>
    <row r="49" spans="2:67" s="72" customFormat="1" ht="12">
      <c r="B49" s="126" t="s">
        <v>140</v>
      </c>
      <c r="C49" s="128" t="s">
        <v>45</v>
      </c>
      <c r="D49" s="70">
        <f t="shared" si="2"/>
        <v>72</v>
      </c>
      <c r="E49" s="70">
        <f t="shared" si="25"/>
        <v>72</v>
      </c>
      <c r="F49" s="51"/>
      <c r="G49" s="71"/>
      <c r="H49" s="71"/>
      <c r="I49" s="71"/>
      <c r="J49" s="71"/>
      <c r="K49" s="71"/>
      <c r="L49" s="71"/>
      <c r="M49" s="71"/>
      <c r="N49" s="71"/>
      <c r="O49" s="71"/>
      <c r="P49" s="51"/>
      <c r="Q49" s="71"/>
      <c r="R49" s="71"/>
      <c r="S49" s="71"/>
      <c r="T49" s="71"/>
      <c r="U49" s="71"/>
      <c r="V49" s="71"/>
      <c r="W49" s="71"/>
      <c r="X49" s="71"/>
      <c r="Y49" s="65"/>
      <c r="Z49" s="51"/>
      <c r="AA49" s="71"/>
      <c r="AB49" s="71"/>
      <c r="AC49" s="71"/>
      <c r="AD49" s="71"/>
      <c r="AE49" s="71"/>
      <c r="AF49" s="71"/>
      <c r="AG49" s="71"/>
      <c r="AH49" s="71"/>
      <c r="AI49" s="71"/>
      <c r="AJ49" s="51">
        <f t="shared" si="30"/>
        <v>0</v>
      </c>
      <c r="AK49" s="71"/>
      <c r="AL49" s="71"/>
      <c r="AM49" s="71"/>
      <c r="AN49" s="71"/>
      <c r="AO49" s="71"/>
      <c r="AP49" s="71"/>
      <c r="AQ49" s="71"/>
      <c r="AR49" s="71"/>
      <c r="AS49" s="23"/>
      <c r="AT49" s="76">
        <f t="shared" si="32"/>
        <v>72</v>
      </c>
      <c r="AU49" s="71"/>
      <c r="AV49" s="71"/>
      <c r="AW49" s="71"/>
      <c r="AX49" s="71">
        <v>72</v>
      </c>
      <c r="AY49" s="71"/>
      <c r="AZ49" s="71"/>
      <c r="BA49" s="71"/>
      <c r="BB49" s="71"/>
      <c r="BC49" s="24" t="s">
        <v>147</v>
      </c>
      <c r="BD49" s="51">
        <f t="shared" si="31"/>
        <v>0</v>
      </c>
      <c r="BE49" s="71"/>
      <c r="BF49" s="71"/>
      <c r="BG49" s="71"/>
      <c r="BH49" s="71"/>
      <c r="BI49" s="71"/>
      <c r="BJ49" s="71"/>
      <c r="BK49" s="71"/>
      <c r="BL49" s="71"/>
      <c r="BM49" s="5"/>
      <c r="BN49" s="120">
        <v>72</v>
      </c>
      <c r="BO49" s="120">
        <v>0</v>
      </c>
    </row>
    <row r="50" spans="2:67" s="72" customFormat="1" ht="18.75" customHeight="1">
      <c r="B50" s="31"/>
      <c r="C50" s="75"/>
      <c r="D50" s="70">
        <f t="shared" si="2"/>
        <v>0</v>
      </c>
      <c r="E50" s="70">
        <f t="shared" si="25"/>
        <v>0</v>
      </c>
      <c r="F50" s="51"/>
      <c r="G50" s="71"/>
      <c r="H50" s="71"/>
      <c r="I50" s="71"/>
      <c r="J50" s="71"/>
      <c r="K50" s="71"/>
      <c r="L50" s="71"/>
      <c r="M50" s="71"/>
      <c r="N50" s="71"/>
      <c r="O50" s="71"/>
      <c r="P50" s="51"/>
      <c r="Q50" s="71"/>
      <c r="R50" s="71"/>
      <c r="S50" s="71"/>
      <c r="T50" s="71"/>
      <c r="U50" s="71"/>
      <c r="V50" s="71"/>
      <c r="W50" s="71"/>
      <c r="X50" s="71"/>
      <c r="Y50" s="65"/>
      <c r="Z50" s="51"/>
      <c r="AA50" s="71"/>
      <c r="AB50" s="71"/>
      <c r="AC50" s="71"/>
      <c r="AD50" s="71"/>
      <c r="AE50" s="71"/>
      <c r="AF50" s="71"/>
      <c r="AG50" s="71"/>
      <c r="AH50" s="71"/>
      <c r="AI50" s="71"/>
      <c r="AJ50" s="51">
        <f t="shared" si="30"/>
        <v>0</v>
      </c>
      <c r="AK50" s="71"/>
      <c r="AL50" s="71"/>
      <c r="AM50" s="71"/>
      <c r="AN50" s="71"/>
      <c r="AO50" s="71"/>
      <c r="AP50" s="71"/>
      <c r="AQ50" s="71"/>
      <c r="AR50" s="71"/>
      <c r="AS50" s="23"/>
      <c r="AT50" s="76">
        <f t="shared" si="32"/>
        <v>0</v>
      </c>
      <c r="AU50" s="71"/>
      <c r="AV50" s="71"/>
      <c r="AW50" s="71"/>
      <c r="AX50" s="71"/>
      <c r="AY50" s="71"/>
      <c r="AZ50" s="71"/>
      <c r="BA50" s="71"/>
      <c r="BB50" s="71"/>
      <c r="BC50" s="23"/>
      <c r="BD50" s="51">
        <f t="shared" si="31"/>
        <v>0</v>
      </c>
      <c r="BE50" s="71"/>
      <c r="BF50" s="71"/>
      <c r="BG50" s="71"/>
      <c r="BH50" s="71"/>
      <c r="BI50" s="71"/>
      <c r="BJ50" s="71"/>
      <c r="BK50" s="101"/>
      <c r="BL50" s="101"/>
      <c r="BM50" s="23"/>
      <c r="BN50" s="120"/>
      <c r="BO50" s="120"/>
    </row>
    <row r="51" spans="2:68" ht="20.25" customHeight="1">
      <c r="B51" s="18"/>
      <c r="C51" s="32"/>
      <c r="D51" s="70">
        <f t="shared" si="2"/>
        <v>0</v>
      </c>
      <c r="E51" s="70">
        <f t="shared" si="25"/>
        <v>0</v>
      </c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0"/>
      <c r="Q51" s="21"/>
      <c r="R51" s="21"/>
      <c r="S51" s="21"/>
      <c r="T51" s="21"/>
      <c r="U51" s="21"/>
      <c r="V51" s="21"/>
      <c r="W51" s="21"/>
      <c r="X51" s="21"/>
      <c r="Y51" s="22"/>
      <c r="Z51" s="20"/>
      <c r="AA51" s="21"/>
      <c r="AB51" s="21"/>
      <c r="AC51" s="21"/>
      <c r="AD51" s="21"/>
      <c r="AE51" s="21"/>
      <c r="AF51" s="21"/>
      <c r="AG51" s="21"/>
      <c r="AH51" s="21"/>
      <c r="AI51" s="21"/>
      <c r="AJ51" s="51">
        <f t="shared" si="30"/>
        <v>0</v>
      </c>
      <c r="AK51" s="21"/>
      <c r="AL51" s="21"/>
      <c r="AM51" s="21"/>
      <c r="AN51" s="21"/>
      <c r="AO51" s="21"/>
      <c r="AP51" s="21"/>
      <c r="AQ51" s="21"/>
      <c r="AR51" s="21"/>
      <c r="AS51" s="59"/>
      <c r="AT51" s="76">
        <f t="shared" si="32"/>
        <v>0</v>
      </c>
      <c r="AU51" s="21"/>
      <c r="AV51" s="21"/>
      <c r="AW51" s="21"/>
      <c r="AX51" s="21"/>
      <c r="AY51" s="21"/>
      <c r="AZ51" s="21"/>
      <c r="BA51" s="21"/>
      <c r="BB51" s="21"/>
      <c r="BC51" s="23"/>
      <c r="BD51" s="20"/>
      <c r="BE51" s="21"/>
      <c r="BF51" s="21"/>
      <c r="BG51" s="21"/>
      <c r="BH51" s="21"/>
      <c r="BI51" s="21"/>
      <c r="BJ51" s="21"/>
      <c r="BK51" s="125"/>
      <c r="BL51" s="125"/>
      <c r="BM51" s="100"/>
      <c r="BN51" s="121"/>
      <c r="BO51" s="121"/>
      <c r="BP51" s="72"/>
    </row>
    <row r="52" spans="2:67" s="72" customFormat="1" ht="24">
      <c r="B52" s="45" t="s">
        <v>130</v>
      </c>
      <c r="C52" s="86" t="s">
        <v>75</v>
      </c>
      <c r="D52" s="105">
        <f t="shared" si="2"/>
        <v>382</v>
      </c>
      <c r="E52" s="105">
        <f t="shared" si="25"/>
        <v>358</v>
      </c>
      <c r="F52" s="60">
        <v>0</v>
      </c>
      <c r="G52" s="60">
        <f aca="true" t="shared" si="33" ref="G52:N52">G53+G54+G55</f>
        <v>0</v>
      </c>
      <c r="H52" s="60">
        <f t="shared" si="33"/>
        <v>0</v>
      </c>
      <c r="I52" s="60">
        <f t="shared" si="33"/>
        <v>0</v>
      </c>
      <c r="J52" s="60">
        <f t="shared" si="33"/>
        <v>0</v>
      </c>
      <c r="K52" s="60">
        <f t="shared" si="33"/>
        <v>0</v>
      </c>
      <c r="L52" s="60">
        <f t="shared" si="33"/>
        <v>0</v>
      </c>
      <c r="M52" s="60">
        <f t="shared" si="33"/>
        <v>0</v>
      </c>
      <c r="N52" s="60">
        <f t="shared" si="33"/>
        <v>0</v>
      </c>
      <c r="O52" s="60" t="s">
        <v>93</v>
      </c>
      <c r="P52" s="60">
        <v>0</v>
      </c>
      <c r="Q52" s="60">
        <f aca="true" t="shared" si="34" ref="Q52:X52">Q53+Q54+Q55</f>
        <v>0</v>
      </c>
      <c r="R52" s="60">
        <f t="shared" si="34"/>
        <v>0</v>
      </c>
      <c r="S52" s="60">
        <f t="shared" si="34"/>
        <v>0</v>
      </c>
      <c r="T52" s="60">
        <f t="shared" si="34"/>
        <v>0</v>
      </c>
      <c r="U52" s="60">
        <f t="shared" si="34"/>
        <v>0</v>
      </c>
      <c r="V52" s="60">
        <f t="shared" si="34"/>
        <v>0</v>
      </c>
      <c r="W52" s="60">
        <f t="shared" si="34"/>
        <v>0</v>
      </c>
      <c r="X52" s="60">
        <f t="shared" si="34"/>
        <v>0</v>
      </c>
      <c r="Y52" s="60" t="s">
        <v>93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  <c r="AE52" s="60">
        <v>0</v>
      </c>
      <c r="AF52" s="60">
        <v>0</v>
      </c>
      <c r="AG52" s="60">
        <v>0</v>
      </c>
      <c r="AH52" s="60">
        <v>0</v>
      </c>
      <c r="AI52" s="60" t="s">
        <v>93</v>
      </c>
      <c r="AJ52" s="60">
        <v>0</v>
      </c>
      <c r="AK52" s="60">
        <v>0</v>
      </c>
      <c r="AL52" s="60">
        <v>0</v>
      </c>
      <c r="AM52" s="60">
        <v>0</v>
      </c>
      <c r="AN52" s="60">
        <v>0</v>
      </c>
      <c r="AO52" s="60">
        <v>0</v>
      </c>
      <c r="AP52" s="60">
        <v>0</v>
      </c>
      <c r="AQ52" s="60">
        <v>0</v>
      </c>
      <c r="AR52" s="60">
        <v>0</v>
      </c>
      <c r="AS52" s="52" t="s">
        <v>93</v>
      </c>
      <c r="AT52" s="111">
        <f>AT53+AT54+AT55+AT58+AT60+AT56</f>
        <v>232</v>
      </c>
      <c r="AU52" s="60">
        <f>AU53+AU54+AU55+AU56+AU57+AU58+AU59+AU60</f>
        <v>100</v>
      </c>
      <c r="AV52" s="60">
        <f aca="true" t="shared" si="35" ref="AV52:BB52">AV53+AV54+AV55+AV56+AV57+AV58+AV59+AV60</f>
        <v>10</v>
      </c>
      <c r="AW52" s="60">
        <f t="shared" si="35"/>
        <v>44</v>
      </c>
      <c r="AX52" s="60">
        <f t="shared" si="35"/>
        <v>44</v>
      </c>
      <c r="AY52" s="60">
        <f t="shared" si="35"/>
        <v>0</v>
      </c>
      <c r="AZ52" s="60">
        <f t="shared" si="35"/>
        <v>16</v>
      </c>
      <c r="BA52" s="60">
        <f t="shared" si="35"/>
        <v>18</v>
      </c>
      <c r="BB52" s="60">
        <f t="shared" si="35"/>
        <v>0</v>
      </c>
      <c r="BC52" s="52" t="s">
        <v>91</v>
      </c>
      <c r="BD52" s="111">
        <f>BD53+BD54+BD55+BD58+BD59+BD60+BD56+BD57</f>
        <v>150</v>
      </c>
      <c r="BE52" s="60">
        <f aca="true" t="shared" si="36" ref="BE52:BL52">BE53+BE54+BE55+BE56+BE57+BE58+BE59+BE60</f>
        <v>0</v>
      </c>
      <c r="BF52" s="60">
        <f t="shared" si="36"/>
        <v>0</v>
      </c>
      <c r="BG52" s="60">
        <f t="shared" si="36"/>
        <v>0</v>
      </c>
      <c r="BH52" s="60">
        <f t="shared" si="36"/>
        <v>144</v>
      </c>
      <c r="BI52" s="60">
        <f t="shared" si="36"/>
        <v>0</v>
      </c>
      <c r="BJ52" s="60">
        <f t="shared" si="36"/>
        <v>0</v>
      </c>
      <c r="BK52" s="60">
        <f t="shared" si="36"/>
        <v>0</v>
      </c>
      <c r="BL52" s="60">
        <f t="shared" si="36"/>
        <v>6</v>
      </c>
      <c r="BM52" s="60" t="s">
        <v>95</v>
      </c>
      <c r="BN52" s="117">
        <f>BN53+BN54+BN55+BN56+BN57+BN58+BN59+BN60</f>
        <v>276</v>
      </c>
      <c r="BO52" s="117">
        <f>BO53+BO54+BO55+BO56+BO57+BO58+BO59+BO60</f>
        <v>106</v>
      </c>
    </row>
    <row r="53" spans="2:67" s="72" customFormat="1" ht="24">
      <c r="B53" s="38" t="s">
        <v>29</v>
      </c>
      <c r="C53" s="80" t="s">
        <v>86</v>
      </c>
      <c r="D53" s="70">
        <f t="shared" si="2"/>
        <v>54</v>
      </c>
      <c r="E53" s="70">
        <f t="shared" si="25"/>
        <v>48</v>
      </c>
      <c r="F53" s="51"/>
      <c r="G53" s="71"/>
      <c r="H53" s="71"/>
      <c r="I53" s="71"/>
      <c r="J53" s="71"/>
      <c r="K53" s="71"/>
      <c r="L53" s="71"/>
      <c r="M53" s="71"/>
      <c r="N53" s="71"/>
      <c r="O53" s="71"/>
      <c r="P53" s="51"/>
      <c r="Q53" s="71"/>
      <c r="R53" s="71"/>
      <c r="S53" s="71"/>
      <c r="T53" s="71"/>
      <c r="U53" s="71"/>
      <c r="V53" s="71"/>
      <c r="W53" s="71"/>
      <c r="X53" s="71"/>
      <c r="Y53" s="65"/>
      <c r="Z53" s="51"/>
      <c r="AA53" s="71"/>
      <c r="AB53" s="71"/>
      <c r="AC53" s="71"/>
      <c r="AD53" s="71"/>
      <c r="AE53" s="71"/>
      <c r="AF53" s="71"/>
      <c r="AG53" s="71"/>
      <c r="AH53" s="71"/>
      <c r="AI53" s="71"/>
      <c r="AJ53" s="51"/>
      <c r="AK53" s="71"/>
      <c r="AL53" s="71"/>
      <c r="AM53" s="71"/>
      <c r="AN53" s="71"/>
      <c r="AO53" s="71"/>
      <c r="AP53" s="71"/>
      <c r="AQ53" s="71"/>
      <c r="AR53" s="71"/>
      <c r="AS53" s="23"/>
      <c r="AT53" s="51">
        <f aca="true" t="shared" si="37" ref="AT53:AT59">AU53+AV53+AW53+AX53+AY53+AZ53+BA53+BB53</f>
        <v>52</v>
      </c>
      <c r="AU53" s="71">
        <v>24</v>
      </c>
      <c r="AV53" s="71">
        <v>2</v>
      </c>
      <c r="AW53" s="71">
        <v>8</v>
      </c>
      <c r="AX53" s="71">
        <v>10</v>
      </c>
      <c r="AY53" s="71"/>
      <c r="AZ53" s="71">
        <v>4</v>
      </c>
      <c r="BA53" s="78">
        <v>4</v>
      </c>
      <c r="BB53" s="71"/>
      <c r="BC53" s="34" t="s">
        <v>33</v>
      </c>
      <c r="BD53" s="51">
        <f>BE53+BF53+BG53+BH53+BI53+BJ53+BK53+BL53</f>
        <v>2</v>
      </c>
      <c r="BE53" s="71"/>
      <c r="BF53" s="71"/>
      <c r="BG53" s="71"/>
      <c r="BH53" s="71"/>
      <c r="BI53" s="71"/>
      <c r="BJ53" s="71"/>
      <c r="BK53" s="101"/>
      <c r="BL53" s="79">
        <v>2</v>
      </c>
      <c r="BM53" s="256" t="s">
        <v>146</v>
      </c>
      <c r="BN53" s="132">
        <v>46</v>
      </c>
      <c r="BO53" s="132">
        <v>8</v>
      </c>
    </row>
    <row r="54" spans="2:67" s="72" customFormat="1" ht="36">
      <c r="B54" s="38" t="s">
        <v>131</v>
      </c>
      <c r="C54" s="80" t="s">
        <v>87</v>
      </c>
      <c r="D54" s="70">
        <f t="shared" si="2"/>
        <v>64</v>
      </c>
      <c r="E54" s="70">
        <f t="shared" si="25"/>
        <v>58</v>
      </c>
      <c r="F54" s="51"/>
      <c r="G54" s="71"/>
      <c r="H54" s="71"/>
      <c r="I54" s="71"/>
      <c r="J54" s="71"/>
      <c r="K54" s="71"/>
      <c r="L54" s="71"/>
      <c r="M54" s="71"/>
      <c r="N54" s="71"/>
      <c r="O54" s="71"/>
      <c r="P54" s="51"/>
      <c r="Q54" s="71"/>
      <c r="R54" s="71"/>
      <c r="S54" s="71"/>
      <c r="T54" s="71"/>
      <c r="U54" s="71"/>
      <c r="V54" s="71"/>
      <c r="W54" s="71"/>
      <c r="X54" s="71"/>
      <c r="Y54" s="65"/>
      <c r="Z54" s="51"/>
      <c r="AA54" s="71"/>
      <c r="AB54" s="71"/>
      <c r="AC54" s="71"/>
      <c r="AD54" s="71"/>
      <c r="AE54" s="71"/>
      <c r="AF54" s="71"/>
      <c r="AG54" s="71"/>
      <c r="AH54" s="71"/>
      <c r="AI54" s="71"/>
      <c r="AJ54" s="51"/>
      <c r="AK54" s="71"/>
      <c r="AL54" s="71"/>
      <c r="AM54" s="71"/>
      <c r="AN54" s="71"/>
      <c r="AO54" s="71"/>
      <c r="AP54" s="71"/>
      <c r="AQ54" s="71"/>
      <c r="AR54" s="71"/>
      <c r="AS54" s="23"/>
      <c r="AT54" s="51">
        <f t="shared" si="37"/>
        <v>62</v>
      </c>
      <c r="AU54" s="71">
        <v>30</v>
      </c>
      <c r="AV54" s="71">
        <v>2</v>
      </c>
      <c r="AW54" s="71">
        <v>10</v>
      </c>
      <c r="AX54" s="71">
        <v>12</v>
      </c>
      <c r="AY54" s="71"/>
      <c r="AZ54" s="71">
        <v>4</v>
      </c>
      <c r="BA54" s="78">
        <v>4</v>
      </c>
      <c r="BB54" s="71"/>
      <c r="BC54" s="24" t="s">
        <v>147</v>
      </c>
      <c r="BD54" s="51">
        <f aca="true" t="shared" si="38" ref="BD54:BD59">BE54+BF54+BG54+BH54+BI54+BJ54+BK54+BL54</f>
        <v>2</v>
      </c>
      <c r="BE54" s="71"/>
      <c r="BF54" s="71"/>
      <c r="BG54" s="71"/>
      <c r="BH54" s="71"/>
      <c r="BI54" s="71"/>
      <c r="BJ54" s="71"/>
      <c r="BK54" s="101"/>
      <c r="BL54" s="79">
        <v>2</v>
      </c>
      <c r="BM54" s="258"/>
      <c r="BN54" s="132">
        <v>46</v>
      </c>
      <c r="BO54" s="132">
        <v>18</v>
      </c>
    </row>
    <row r="55" spans="2:67" s="72" customFormat="1" ht="18.75" customHeight="1">
      <c r="B55" s="38" t="s">
        <v>132</v>
      </c>
      <c r="C55" s="80" t="s">
        <v>88</v>
      </c>
      <c r="D55" s="70">
        <f t="shared" si="2"/>
        <v>68</v>
      </c>
      <c r="E55" s="70">
        <f t="shared" si="25"/>
        <v>62</v>
      </c>
      <c r="F55" s="51"/>
      <c r="G55" s="71"/>
      <c r="H55" s="71"/>
      <c r="I55" s="71"/>
      <c r="J55" s="71"/>
      <c r="K55" s="71"/>
      <c r="L55" s="71"/>
      <c r="M55" s="71"/>
      <c r="N55" s="71"/>
      <c r="O55" s="71"/>
      <c r="P55" s="51"/>
      <c r="Q55" s="71"/>
      <c r="R55" s="71"/>
      <c r="S55" s="71"/>
      <c r="T55" s="71"/>
      <c r="U55" s="71"/>
      <c r="V55" s="71"/>
      <c r="W55" s="71"/>
      <c r="X55" s="71"/>
      <c r="Y55" s="65"/>
      <c r="Z55" s="51"/>
      <c r="AA55" s="71"/>
      <c r="AB55" s="71"/>
      <c r="AC55" s="71"/>
      <c r="AD55" s="71"/>
      <c r="AE55" s="71"/>
      <c r="AF55" s="71"/>
      <c r="AG55" s="71"/>
      <c r="AH55" s="71"/>
      <c r="AI55" s="71"/>
      <c r="AJ55" s="51"/>
      <c r="AK55" s="71"/>
      <c r="AL55" s="71"/>
      <c r="AM55" s="71"/>
      <c r="AN55" s="71"/>
      <c r="AO55" s="71"/>
      <c r="AP55" s="71"/>
      <c r="AQ55" s="71"/>
      <c r="AR55" s="71"/>
      <c r="AS55" s="23"/>
      <c r="AT55" s="51">
        <f t="shared" si="37"/>
        <v>66</v>
      </c>
      <c r="AU55" s="71">
        <v>26</v>
      </c>
      <c r="AV55" s="71">
        <v>4</v>
      </c>
      <c r="AW55" s="71">
        <v>16</v>
      </c>
      <c r="AX55" s="71">
        <v>12</v>
      </c>
      <c r="AY55" s="71"/>
      <c r="AZ55" s="71">
        <v>4</v>
      </c>
      <c r="BA55" s="78">
        <v>4</v>
      </c>
      <c r="BB55" s="71"/>
      <c r="BC55" s="24" t="s">
        <v>147</v>
      </c>
      <c r="BD55" s="51">
        <f t="shared" si="38"/>
        <v>2</v>
      </c>
      <c r="BE55" s="71"/>
      <c r="BF55" s="71"/>
      <c r="BG55" s="71"/>
      <c r="BH55" s="71"/>
      <c r="BI55" s="71"/>
      <c r="BJ55" s="71"/>
      <c r="BK55" s="141"/>
      <c r="BL55" s="79">
        <v>2</v>
      </c>
      <c r="BM55" s="258"/>
      <c r="BN55" s="132">
        <v>66</v>
      </c>
      <c r="BO55" s="132">
        <v>2</v>
      </c>
    </row>
    <row r="56" spans="2:67" s="72" customFormat="1" ht="18.75" customHeight="1">
      <c r="B56" s="38" t="s">
        <v>133</v>
      </c>
      <c r="C56" s="80" t="s">
        <v>108</v>
      </c>
      <c r="D56" s="70">
        <f t="shared" si="2"/>
        <v>52</v>
      </c>
      <c r="E56" s="70">
        <f t="shared" si="25"/>
        <v>46</v>
      </c>
      <c r="F56" s="51"/>
      <c r="G56" s="71"/>
      <c r="H56" s="71"/>
      <c r="I56" s="71"/>
      <c r="J56" s="71"/>
      <c r="K56" s="71"/>
      <c r="L56" s="71"/>
      <c r="M56" s="71"/>
      <c r="N56" s="71"/>
      <c r="O56" s="71"/>
      <c r="P56" s="51"/>
      <c r="Q56" s="71"/>
      <c r="R56" s="71"/>
      <c r="S56" s="71"/>
      <c r="T56" s="71"/>
      <c r="U56" s="71"/>
      <c r="V56" s="71"/>
      <c r="W56" s="71"/>
      <c r="X56" s="71"/>
      <c r="Y56" s="65"/>
      <c r="Z56" s="51"/>
      <c r="AA56" s="71"/>
      <c r="AB56" s="71"/>
      <c r="AC56" s="71"/>
      <c r="AD56" s="71"/>
      <c r="AE56" s="71"/>
      <c r="AF56" s="71"/>
      <c r="AG56" s="71"/>
      <c r="AH56" s="71"/>
      <c r="AI56" s="71"/>
      <c r="AJ56" s="51"/>
      <c r="AK56" s="71"/>
      <c r="AL56" s="71"/>
      <c r="AM56" s="71"/>
      <c r="AN56" s="71"/>
      <c r="AO56" s="71"/>
      <c r="AP56" s="71"/>
      <c r="AQ56" s="71"/>
      <c r="AR56" s="71"/>
      <c r="AS56" s="23"/>
      <c r="AT56" s="51">
        <f t="shared" si="37"/>
        <v>52</v>
      </c>
      <c r="AU56" s="71">
        <v>20</v>
      </c>
      <c r="AV56" s="71">
        <v>2</v>
      </c>
      <c r="AW56" s="71">
        <v>10</v>
      </c>
      <c r="AX56" s="71">
        <v>10</v>
      </c>
      <c r="AY56" s="71"/>
      <c r="AZ56" s="71">
        <v>4</v>
      </c>
      <c r="BA56" s="78">
        <v>6</v>
      </c>
      <c r="BB56" s="71"/>
      <c r="BC56" s="24" t="s">
        <v>147</v>
      </c>
      <c r="BD56" s="51">
        <f t="shared" si="38"/>
        <v>0</v>
      </c>
      <c r="BE56" s="71"/>
      <c r="BF56" s="71"/>
      <c r="BG56" s="71"/>
      <c r="BH56" s="71"/>
      <c r="BI56" s="71"/>
      <c r="BJ56" s="71"/>
      <c r="BK56" s="142"/>
      <c r="BL56" s="79"/>
      <c r="BM56" s="257"/>
      <c r="BN56" s="132">
        <v>46</v>
      </c>
      <c r="BO56" s="132">
        <v>6</v>
      </c>
    </row>
    <row r="57" spans="2:67" s="72" customFormat="1" ht="31.5" customHeight="1">
      <c r="B57" s="130" t="s">
        <v>139</v>
      </c>
      <c r="C57" s="126" t="s">
        <v>145</v>
      </c>
      <c r="D57" s="70">
        <f t="shared" si="2"/>
        <v>72</v>
      </c>
      <c r="E57" s="70">
        <f t="shared" si="25"/>
        <v>72</v>
      </c>
      <c r="F57" s="51"/>
      <c r="G57" s="71"/>
      <c r="H57" s="71"/>
      <c r="I57" s="71"/>
      <c r="J57" s="71"/>
      <c r="K57" s="71"/>
      <c r="L57" s="71"/>
      <c r="M57" s="71"/>
      <c r="N57" s="71"/>
      <c r="O57" s="71"/>
      <c r="P57" s="51"/>
      <c r="Q57" s="71"/>
      <c r="R57" s="71"/>
      <c r="S57" s="71"/>
      <c r="T57" s="71"/>
      <c r="U57" s="71"/>
      <c r="V57" s="71"/>
      <c r="W57" s="71"/>
      <c r="X57" s="71"/>
      <c r="Y57" s="65"/>
      <c r="Z57" s="51"/>
      <c r="AA57" s="71"/>
      <c r="AB57" s="71"/>
      <c r="AC57" s="71"/>
      <c r="AD57" s="71"/>
      <c r="AE57" s="71"/>
      <c r="AF57" s="71"/>
      <c r="AG57" s="71"/>
      <c r="AH57" s="71"/>
      <c r="AI57" s="71"/>
      <c r="AJ57" s="51"/>
      <c r="AK57" s="71"/>
      <c r="AL57" s="71"/>
      <c r="AM57" s="71"/>
      <c r="AN57" s="71"/>
      <c r="AO57" s="71"/>
      <c r="AP57" s="71"/>
      <c r="AQ57" s="71"/>
      <c r="AR57" s="71"/>
      <c r="AS57" s="23"/>
      <c r="AT57" s="51">
        <f t="shared" si="37"/>
        <v>0</v>
      </c>
      <c r="AU57" s="71"/>
      <c r="AV57" s="71"/>
      <c r="AW57" s="71"/>
      <c r="AX57" s="71"/>
      <c r="AY57" s="71"/>
      <c r="AZ57" s="71"/>
      <c r="BA57" s="71"/>
      <c r="BB57" s="71"/>
      <c r="BC57" s="23"/>
      <c r="BD57" s="51">
        <f t="shared" si="38"/>
        <v>72</v>
      </c>
      <c r="BE57" s="71"/>
      <c r="BF57" s="71"/>
      <c r="BG57" s="71"/>
      <c r="BH57" s="71">
        <v>72</v>
      </c>
      <c r="BI57" s="71"/>
      <c r="BJ57" s="71"/>
      <c r="BK57" s="73"/>
      <c r="BL57" s="71"/>
      <c r="BM57" s="259" t="s">
        <v>149</v>
      </c>
      <c r="BN57" s="132"/>
      <c r="BO57" s="132">
        <v>72</v>
      </c>
    </row>
    <row r="58" spans="2:67" s="72" customFormat="1" ht="17.25" customHeight="1">
      <c r="B58" s="126" t="s">
        <v>141</v>
      </c>
      <c r="C58" s="128" t="s">
        <v>45</v>
      </c>
      <c r="D58" s="70">
        <f t="shared" si="2"/>
        <v>72</v>
      </c>
      <c r="E58" s="70">
        <f t="shared" si="25"/>
        <v>72</v>
      </c>
      <c r="F58" s="51"/>
      <c r="G58" s="71"/>
      <c r="H58" s="71"/>
      <c r="I58" s="71"/>
      <c r="J58" s="71"/>
      <c r="K58" s="71"/>
      <c r="L58" s="71"/>
      <c r="M58" s="71"/>
      <c r="N58" s="71"/>
      <c r="O58" s="71"/>
      <c r="P58" s="51"/>
      <c r="Q58" s="71"/>
      <c r="R58" s="71"/>
      <c r="S58" s="71"/>
      <c r="T58" s="71"/>
      <c r="U58" s="71"/>
      <c r="V58" s="71"/>
      <c r="W58" s="71"/>
      <c r="X58" s="71"/>
      <c r="Y58" s="65"/>
      <c r="Z58" s="51"/>
      <c r="AA58" s="71"/>
      <c r="AB58" s="71"/>
      <c r="AC58" s="71"/>
      <c r="AD58" s="71"/>
      <c r="AE58" s="71"/>
      <c r="AF58" s="71"/>
      <c r="AG58" s="71"/>
      <c r="AH58" s="71"/>
      <c r="AI58" s="71"/>
      <c r="AJ58" s="51"/>
      <c r="AK58" s="71"/>
      <c r="AL58" s="71"/>
      <c r="AM58" s="71"/>
      <c r="AN58" s="71"/>
      <c r="AO58" s="71"/>
      <c r="AP58" s="71"/>
      <c r="AQ58" s="71"/>
      <c r="AR58" s="71"/>
      <c r="AS58" s="23"/>
      <c r="AT58" s="51">
        <f t="shared" si="37"/>
        <v>0</v>
      </c>
      <c r="AU58" s="71"/>
      <c r="AV58" s="71"/>
      <c r="AW58" s="71"/>
      <c r="AX58" s="71"/>
      <c r="AY58" s="71"/>
      <c r="AZ58" s="71"/>
      <c r="BA58" s="71"/>
      <c r="BB58" s="71"/>
      <c r="BC58" s="23"/>
      <c r="BD58" s="51">
        <f t="shared" si="38"/>
        <v>72</v>
      </c>
      <c r="BE58" s="71"/>
      <c r="BF58" s="71"/>
      <c r="BG58" s="71"/>
      <c r="BH58" s="71">
        <v>72</v>
      </c>
      <c r="BI58" s="71"/>
      <c r="BJ58" s="71"/>
      <c r="BK58" s="71"/>
      <c r="BL58" s="71"/>
      <c r="BM58" s="260"/>
      <c r="BN58" s="120">
        <v>72</v>
      </c>
      <c r="BO58" s="120">
        <v>0</v>
      </c>
    </row>
    <row r="59" spans="2:67" s="72" customFormat="1" ht="17.25" customHeight="1">
      <c r="B59" s="31"/>
      <c r="C59" s="75"/>
      <c r="D59" s="70">
        <f t="shared" si="2"/>
        <v>0</v>
      </c>
      <c r="E59" s="70">
        <f t="shared" si="25"/>
        <v>0</v>
      </c>
      <c r="F59" s="51"/>
      <c r="G59" s="71"/>
      <c r="H59" s="71"/>
      <c r="I59" s="71"/>
      <c r="J59" s="71"/>
      <c r="K59" s="71"/>
      <c r="L59" s="71"/>
      <c r="M59" s="71"/>
      <c r="N59" s="71"/>
      <c r="O59" s="71"/>
      <c r="P59" s="51"/>
      <c r="Q59" s="71"/>
      <c r="R59" s="71"/>
      <c r="S59" s="71"/>
      <c r="T59" s="71"/>
      <c r="U59" s="71"/>
      <c r="V59" s="71"/>
      <c r="W59" s="71"/>
      <c r="X59" s="71"/>
      <c r="Y59" s="65"/>
      <c r="Z59" s="51"/>
      <c r="AA59" s="71"/>
      <c r="AB59" s="71"/>
      <c r="AC59" s="71"/>
      <c r="AD59" s="71"/>
      <c r="AE59" s="71"/>
      <c r="AF59" s="71"/>
      <c r="AG59" s="71"/>
      <c r="AH59" s="71"/>
      <c r="AI59" s="71"/>
      <c r="AJ59" s="51"/>
      <c r="AK59" s="71"/>
      <c r="AL59" s="71"/>
      <c r="AM59" s="71"/>
      <c r="AN59" s="71"/>
      <c r="AO59" s="71"/>
      <c r="AP59" s="71"/>
      <c r="AQ59" s="71"/>
      <c r="AR59" s="71"/>
      <c r="AS59" s="23"/>
      <c r="AT59" s="51">
        <f t="shared" si="37"/>
        <v>0</v>
      </c>
      <c r="AU59" s="71"/>
      <c r="AV59" s="71"/>
      <c r="AW59" s="71"/>
      <c r="AX59" s="71"/>
      <c r="AY59" s="71"/>
      <c r="AZ59" s="71"/>
      <c r="BA59" s="71"/>
      <c r="BB59" s="71"/>
      <c r="BC59" s="100"/>
      <c r="BD59" s="51">
        <f t="shared" si="38"/>
        <v>0</v>
      </c>
      <c r="BE59" s="71"/>
      <c r="BF59" s="71"/>
      <c r="BG59" s="71"/>
      <c r="BH59" s="71"/>
      <c r="BI59" s="71"/>
      <c r="BJ59" s="71"/>
      <c r="BK59" s="101"/>
      <c r="BL59" s="71"/>
      <c r="BM59" s="23"/>
      <c r="BN59" s="120"/>
      <c r="BO59" s="120"/>
    </row>
    <row r="60" spans="2:67" s="72" customFormat="1" ht="17.25" customHeight="1">
      <c r="B60" s="31"/>
      <c r="C60" s="75"/>
      <c r="D60" s="70">
        <f t="shared" si="2"/>
        <v>0</v>
      </c>
      <c r="E60" s="70">
        <f t="shared" si="25"/>
        <v>0</v>
      </c>
      <c r="F60" s="51"/>
      <c r="G60" s="71"/>
      <c r="H60" s="71"/>
      <c r="I60" s="71"/>
      <c r="J60" s="71"/>
      <c r="K60" s="71"/>
      <c r="L60" s="71"/>
      <c r="M60" s="71"/>
      <c r="N60" s="71"/>
      <c r="O60" s="71"/>
      <c r="P60" s="51"/>
      <c r="Q60" s="71"/>
      <c r="R60" s="71"/>
      <c r="S60" s="71"/>
      <c r="T60" s="71"/>
      <c r="U60" s="71"/>
      <c r="V60" s="71"/>
      <c r="W60" s="71"/>
      <c r="X60" s="71"/>
      <c r="Y60" s="65"/>
      <c r="Z60" s="51"/>
      <c r="AA60" s="71"/>
      <c r="AB60" s="71"/>
      <c r="AC60" s="71"/>
      <c r="AD60" s="71"/>
      <c r="AE60" s="71"/>
      <c r="AF60" s="71"/>
      <c r="AG60" s="71"/>
      <c r="AH60" s="71"/>
      <c r="AI60" s="71"/>
      <c r="AJ60" s="51"/>
      <c r="AK60" s="71"/>
      <c r="AL60" s="71"/>
      <c r="AM60" s="71"/>
      <c r="AN60" s="71"/>
      <c r="AO60" s="71"/>
      <c r="AP60" s="71"/>
      <c r="AQ60" s="71"/>
      <c r="AR60" s="71"/>
      <c r="AS60" s="23"/>
      <c r="AT60" s="51"/>
      <c r="AU60" s="71"/>
      <c r="AV60" s="71"/>
      <c r="AW60" s="71"/>
      <c r="AX60" s="71"/>
      <c r="AY60" s="71"/>
      <c r="AZ60" s="71"/>
      <c r="BA60" s="71"/>
      <c r="BB60" s="71"/>
      <c r="BC60" s="23"/>
      <c r="BD60" s="51">
        <f>BE60+BF60+BG60+BH60+BI60+BJ60+BK60+BL60</f>
        <v>0</v>
      </c>
      <c r="BE60" s="71"/>
      <c r="BF60" s="71"/>
      <c r="BG60" s="71"/>
      <c r="BH60" s="71"/>
      <c r="BI60" s="71"/>
      <c r="BJ60" s="71"/>
      <c r="BK60" s="71"/>
      <c r="BL60" s="101"/>
      <c r="BM60" s="100"/>
      <c r="BN60" s="120"/>
      <c r="BO60" s="120"/>
    </row>
    <row r="61" spans="2:68" ht="36" customHeight="1">
      <c r="B61" s="45" t="s">
        <v>142</v>
      </c>
      <c r="C61" s="63" t="s">
        <v>200</v>
      </c>
      <c r="D61" s="105">
        <f>F61+P61+Z61+AJ61+AT61+BD61</f>
        <v>552</v>
      </c>
      <c r="E61" s="105">
        <f t="shared" si="25"/>
        <v>384</v>
      </c>
      <c r="F61" s="46">
        <f aca="true" t="shared" si="39" ref="F61:AK61">F62+F63+F64+F65+F66+F67</f>
        <v>0</v>
      </c>
      <c r="G61" s="46">
        <f t="shared" si="39"/>
        <v>0</v>
      </c>
      <c r="H61" s="46">
        <f t="shared" si="39"/>
        <v>0</v>
      </c>
      <c r="I61" s="46">
        <f t="shared" si="39"/>
        <v>0</v>
      </c>
      <c r="J61" s="46">
        <f t="shared" si="39"/>
        <v>0</v>
      </c>
      <c r="K61" s="46">
        <f t="shared" si="39"/>
        <v>0</v>
      </c>
      <c r="L61" s="46">
        <f t="shared" si="39"/>
        <v>0</v>
      </c>
      <c r="M61" s="46">
        <f t="shared" si="39"/>
        <v>0</v>
      </c>
      <c r="N61" s="46">
        <f t="shared" si="39"/>
        <v>0</v>
      </c>
      <c r="O61" s="46">
        <f t="shared" si="39"/>
        <v>0</v>
      </c>
      <c r="P61" s="46">
        <f t="shared" si="39"/>
        <v>0</v>
      </c>
      <c r="Q61" s="46">
        <f t="shared" si="39"/>
        <v>0</v>
      </c>
      <c r="R61" s="46">
        <f t="shared" si="39"/>
        <v>0</v>
      </c>
      <c r="S61" s="46">
        <f t="shared" si="39"/>
        <v>0</v>
      </c>
      <c r="T61" s="46">
        <f t="shared" si="39"/>
        <v>0</v>
      </c>
      <c r="U61" s="46">
        <f t="shared" si="39"/>
        <v>0</v>
      </c>
      <c r="V61" s="46">
        <f t="shared" si="39"/>
        <v>0</v>
      </c>
      <c r="W61" s="46">
        <f t="shared" si="39"/>
        <v>0</v>
      </c>
      <c r="X61" s="46">
        <f t="shared" si="39"/>
        <v>0</v>
      </c>
      <c r="Y61" s="46">
        <f t="shared" si="39"/>
        <v>0</v>
      </c>
      <c r="Z61" s="46">
        <f t="shared" si="39"/>
        <v>0</v>
      </c>
      <c r="AA61" s="46">
        <f t="shared" si="39"/>
        <v>0</v>
      </c>
      <c r="AB61" s="46">
        <f t="shared" si="39"/>
        <v>0</v>
      </c>
      <c r="AC61" s="46">
        <f t="shared" si="39"/>
        <v>0</v>
      </c>
      <c r="AD61" s="46">
        <f t="shared" si="39"/>
        <v>0</v>
      </c>
      <c r="AE61" s="46">
        <f t="shared" si="39"/>
        <v>0</v>
      </c>
      <c r="AF61" s="46">
        <f t="shared" si="39"/>
        <v>0</v>
      </c>
      <c r="AG61" s="46">
        <f t="shared" si="39"/>
        <v>0</v>
      </c>
      <c r="AH61" s="46">
        <f t="shared" si="39"/>
        <v>0</v>
      </c>
      <c r="AI61" s="46">
        <f t="shared" si="39"/>
        <v>0</v>
      </c>
      <c r="AJ61" s="46">
        <f t="shared" si="39"/>
        <v>408</v>
      </c>
      <c r="AK61" s="46">
        <f t="shared" si="39"/>
        <v>16</v>
      </c>
      <c r="AL61" s="46">
        <f aca="true" t="shared" si="40" ref="AL61:BM61">AL62+AL63+AL64+AL65+AL66+AL67</f>
        <v>2</v>
      </c>
      <c r="AM61" s="46">
        <f t="shared" si="40"/>
        <v>6</v>
      </c>
      <c r="AN61" s="46">
        <f t="shared" si="40"/>
        <v>358</v>
      </c>
      <c r="AO61" s="46">
        <f t="shared" si="40"/>
        <v>0</v>
      </c>
      <c r="AP61" s="46">
        <f t="shared" si="40"/>
        <v>2</v>
      </c>
      <c r="AQ61" s="46">
        <f t="shared" si="40"/>
        <v>18</v>
      </c>
      <c r="AR61" s="46">
        <f t="shared" si="40"/>
        <v>6</v>
      </c>
      <c r="AS61" s="46" t="e">
        <f t="shared" si="40"/>
        <v>#VALUE!</v>
      </c>
      <c r="AT61" s="46">
        <f t="shared" si="40"/>
        <v>0</v>
      </c>
      <c r="AU61" s="46">
        <f t="shared" si="40"/>
        <v>0</v>
      </c>
      <c r="AV61" s="46">
        <f t="shared" si="40"/>
        <v>0</v>
      </c>
      <c r="AW61" s="46">
        <f t="shared" si="40"/>
        <v>0</v>
      </c>
      <c r="AX61" s="46">
        <f t="shared" si="40"/>
        <v>0</v>
      </c>
      <c r="AY61" s="46">
        <f t="shared" si="40"/>
        <v>0</v>
      </c>
      <c r="AZ61" s="46">
        <f t="shared" si="40"/>
        <v>0</v>
      </c>
      <c r="BA61" s="46">
        <f t="shared" si="40"/>
        <v>0</v>
      </c>
      <c r="BB61" s="46">
        <f t="shared" si="40"/>
        <v>0</v>
      </c>
      <c r="BC61" s="46">
        <f t="shared" si="40"/>
        <v>0</v>
      </c>
      <c r="BD61" s="46">
        <f t="shared" si="40"/>
        <v>144</v>
      </c>
      <c r="BE61" s="46">
        <f t="shared" si="40"/>
        <v>0</v>
      </c>
      <c r="BF61" s="46">
        <f t="shared" si="40"/>
        <v>0</v>
      </c>
      <c r="BG61" s="46">
        <f t="shared" si="40"/>
        <v>0</v>
      </c>
      <c r="BH61" s="46">
        <f t="shared" si="40"/>
        <v>0</v>
      </c>
      <c r="BI61" s="46">
        <f t="shared" si="40"/>
        <v>0</v>
      </c>
      <c r="BJ61" s="46">
        <f t="shared" si="40"/>
        <v>0</v>
      </c>
      <c r="BK61" s="46">
        <f t="shared" si="40"/>
        <v>0</v>
      </c>
      <c r="BL61" s="46">
        <f t="shared" si="40"/>
        <v>0</v>
      </c>
      <c r="BM61" s="46" t="e">
        <f t="shared" si="40"/>
        <v>#VALUE!</v>
      </c>
      <c r="BN61" s="123">
        <f>BN62+BN63+BN64+BN65+BN66</f>
        <v>288</v>
      </c>
      <c r="BO61" s="123">
        <f>BO62+BO63+BO64+BO65+BO66+BO67</f>
        <v>120</v>
      </c>
      <c r="BP61" s="14"/>
    </row>
    <row r="62" spans="2:67" s="72" customFormat="1" ht="40.5" customHeight="1">
      <c r="B62" s="64" t="s">
        <v>30</v>
      </c>
      <c r="C62" s="80" t="s">
        <v>201</v>
      </c>
      <c r="D62" s="70">
        <f aca="true" t="shared" si="41" ref="D62:D74">F62+P62+Z62+AJ62+AT62+BD62</f>
        <v>120</v>
      </c>
      <c r="E62" s="70">
        <f t="shared" si="25"/>
        <v>96</v>
      </c>
      <c r="F62" s="51"/>
      <c r="G62" s="71"/>
      <c r="H62" s="71"/>
      <c r="I62" s="71"/>
      <c r="J62" s="71"/>
      <c r="K62" s="71"/>
      <c r="L62" s="71"/>
      <c r="M62" s="71"/>
      <c r="N62" s="71"/>
      <c r="O62" s="71"/>
      <c r="P62" s="51">
        <f>Q62+R62+S62+T62+U62+V62</f>
        <v>0</v>
      </c>
      <c r="Q62" s="71"/>
      <c r="R62" s="71"/>
      <c r="S62" s="71"/>
      <c r="T62" s="71"/>
      <c r="U62" s="71"/>
      <c r="V62" s="71"/>
      <c r="W62" s="71"/>
      <c r="X62" s="71"/>
      <c r="Y62" s="65"/>
      <c r="Z62" s="51">
        <f>AA62+AB62+AC62+AD62+AE62+AF62+AG62+AH62</f>
        <v>0</v>
      </c>
      <c r="AA62" s="71"/>
      <c r="AB62" s="71"/>
      <c r="AC62" s="71"/>
      <c r="AD62" s="71"/>
      <c r="AE62" s="71"/>
      <c r="AF62" s="71"/>
      <c r="AG62" s="71"/>
      <c r="AH62" s="71"/>
      <c r="AI62" s="71"/>
      <c r="AJ62" s="88">
        <f>AK62+AL62+AM62+AN62+AO62+AP62+AQ62+AR62</f>
        <v>120</v>
      </c>
      <c r="AK62" s="71">
        <v>16</v>
      </c>
      <c r="AL62" s="71">
        <v>2</v>
      </c>
      <c r="AM62" s="71">
        <v>6</v>
      </c>
      <c r="AN62" s="71">
        <v>70</v>
      </c>
      <c r="AO62" s="71"/>
      <c r="AP62" s="71">
        <v>2</v>
      </c>
      <c r="AQ62" s="78">
        <v>18</v>
      </c>
      <c r="AR62" s="253">
        <v>6</v>
      </c>
      <c r="AS62" s="24" t="s">
        <v>33</v>
      </c>
      <c r="AT62" s="51">
        <f>AU62+AV62+AW62+AX62+AY62+AZ62</f>
        <v>0</v>
      </c>
      <c r="AU62" s="71"/>
      <c r="AV62" s="71"/>
      <c r="AW62" s="71"/>
      <c r="AX62" s="71"/>
      <c r="AY62" s="71"/>
      <c r="AZ62" s="71"/>
      <c r="BA62" s="71"/>
      <c r="BB62" s="71"/>
      <c r="BC62" s="23"/>
      <c r="BD62" s="51">
        <f>BE62+BF62+BG62+BH62+BJ62</f>
        <v>0</v>
      </c>
      <c r="BE62" s="71"/>
      <c r="BF62" s="71"/>
      <c r="BG62" s="71"/>
      <c r="BH62" s="71"/>
      <c r="BI62" s="71"/>
      <c r="BJ62" s="71"/>
      <c r="BK62" s="71"/>
      <c r="BL62" s="71"/>
      <c r="BM62" s="23"/>
      <c r="BN62" s="120">
        <v>0</v>
      </c>
      <c r="BO62" s="120">
        <v>120</v>
      </c>
    </row>
    <row r="63" spans="2:67" s="72" customFormat="1" ht="12">
      <c r="B63" s="64" t="s">
        <v>143</v>
      </c>
      <c r="C63" s="26" t="s">
        <v>44</v>
      </c>
      <c r="D63" s="70">
        <f t="shared" si="41"/>
        <v>144</v>
      </c>
      <c r="E63" s="70">
        <f t="shared" si="25"/>
        <v>144</v>
      </c>
      <c r="F63" s="51"/>
      <c r="G63" s="71"/>
      <c r="H63" s="71"/>
      <c r="I63" s="71"/>
      <c r="J63" s="71"/>
      <c r="K63" s="71"/>
      <c r="L63" s="71"/>
      <c r="M63" s="71"/>
      <c r="N63" s="71"/>
      <c r="O63" s="71"/>
      <c r="P63" s="51"/>
      <c r="Q63" s="71"/>
      <c r="R63" s="71"/>
      <c r="S63" s="71"/>
      <c r="T63" s="71"/>
      <c r="U63" s="71"/>
      <c r="V63" s="71"/>
      <c r="W63" s="71"/>
      <c r="X63" s="71"/>
      <c r="Y63" s="65"/>
      <c r="Z63" s="51"/>
      <c r="AA63" s="71"/>
      <c r="AB63" s="71"/>
      <c r="AC63" s="71"/>
      <c r="AD63" s="71"/>
      <c r="AE63" s="71"/>
      <c r="AF63" s="71"/>
      <c r="AG63" s="71"/>
      <c r="AH63" s="71"/>
      <c r="AI63" s="71"/>
      <c r="AJ63" s="51">
        <v>144</v>
      </c>
      <c r="AK63" s="71"/>
      <c r="AL63" s="71"/>
      <c r="AM63" s="71"/>
      <c r="AN63" s="71">
        <v>144</v>
      </c>
      <c r="AO63" s="71"/>
      <c r="AP63" s="71"/>
      <c r="AQ63" s="71"/>
      <c r="AR63" s="254"/>
      <c r="AS63" s="261" t="s">
        <v>33</v>
      </c>
      <c r="AT63" s="51"/>
      <c r="AU63" s="71"/>
      <c r="AV63" s="71"/>
      <c r="AW63" s="71"/>
      <c r="AX63" s="71"/>
      <c r="AY63" s="71"/>
      <c r="AZ63" s="71"/>
      <c r="BA63" s="89"/>
      <c r="BB63" s="89"/>
      <c r="BC63" s="66"/>
      <c r="BD63" s="51"/>
      <c r="BE63" s="71"/>
      <c r="BF63" s="71"/>
      <c r="BG63" s="71"/>
      <c r="BH63" s="71"/>
      <c r="BI63" s="71"/>
      <c r="BJ63" s="71"/>
      <c r="BK63" s="89"/>
      <c r="BL63" s="89"/>
      <c r="BM63" s="66"/>
      <c r="BN63" s="120">
        <v>144</v>
      </c>
      <c r="BO63" s="120">
        <v>0</v>
      </c>
    </row>
    <row r="64" spans="2:67" s="72" customFormat="1" ht="12">
      <c r="B64" s="31" t="s">
        <v>42</v>
      </c>
      <c r="C64" s="75" t="s">
        <v>45</v>
      </c>
      <c r="D64" s="70">
        <f t="shared" si="41"/>
        <v>144</v>
      </c>
      <c r="E64" s="70">
        <f t="shared" si="25"/>
        <v>144</v>
      </c>
      <c r="F64" s="51"/>
      <c r="G64" s="71"/>
      <c r="H64" s="71"/>
      <c r="I64" s="71"/>
      <c r="J64" s="71"/>
      <c r="K64" s="71"/>
      <c r="L64" s="71"/>
      <c r="M64" s="71"/>
      <c r="N64" s="71"/>
      <c r="O64" s="71"/>
      <c r="P64" s="51"/>
      <c r="Q64" s="71"/>
      <c r="R64" s="71"/>
      <c r="S64" s="71"/>
      <c r="T64" s="71"/>
      <c r="U64" s="71"/>
      <c r="V64" s="71"/>
      <c r="W64" s="71"/>
      <c r="X64" s="71"/>
      <c r="Y64" s="65"/>
      <c r="Z64" s="51"/>
      <c r="AA64" s="71"/>
      <c r="AB64" s="71"/>
      <c r="AC64" s="71"/>
      <c r="AD64" s="71"/>
      <c r="AE64" s="71"/>
      <c r="AF64" s="71"/>
      <c r="AG64" s="71"/>
      <c r="AH64" s="71"/>
      <c r="AI64" s="71"/>
      <c r="AJ64" s="51">
        <v>144</v>
      </c>
      <c r="AK64" s="71"/>
      <c r="AL64" s="71"/>
      <c r="AM64" s="71"/>
      <c r="AN64" s="71">
        <v>144</v>
      </c>
      <c r="AO64" s="71"/>
      <c r="AP64" s="71"/>
      <c r="AQ64" s="71"/>
      <c r="AR64" s="254"/>
      <c r="AS64" s="262"/>
      <c r="AT64" s="51"/>
      <c r="AU64" s="71"/>
      <c r="AV64" s="71"/>
      <c r="AW64" s="71"/>
      <c r="AX64" s="71"/>
      <c r="AY64" s="71"/>
      <c r="AZ64" s="71"/>
      <c r="BA64" s="89"/>
      <c r="BB64" s="89"/>
      <c r="BC64" s="66"/>
      <c r="BD64" s="51"/>
      <c r="BE64" s="71"/>
      <c r="BF64" s="71"/>
      <c r="BG64" s="71"/>
      <c r="BH64" s="71"/>
      <c r="BI64" s="71"/>
      <c r="BJ64" s="71"/>
      <c r="BK64" s="89"/>
      <c r="BL64" s="89"/>
      <c r="BM64" s="66"/>
      <c r="BN64" s="120">
        <v>144</v>
      </c>
      <c r="BO64" s="120">
        <v>0</v>
      </c>
    </row>
    <row r="65" spans="2:67" s="72" customFormat="1" ht="12">
      <c r="B65" s="31"/>
      <c r="C65" s="75"/>
      <c r="D65" s="70"/>
      <c r="E65" s="70">
        <f t="shared" si="25"/>
        <v>0</v>
      </c>
      <c r="F65" s="51"/>
      <c r="G65" s="71"/>
      <c r="H65" s="71"/>
      <c r="I65" s="71"/>
      <c r="J65" s="71"/>
      <c r="K65" s="71"/>
      <c r="L65" s="71"/>
      <c r="M65" s="71"/>
      <c r="N65" s="71"/>
      <c r="O65" s="71"/>
      <c r="P65" s="51"/>
      <c r="Q65" s="71"/>
      <c r="R65" s="71"/>
      <c r="S65" s="71"/>
      <c r="T65" s="71"/>
      <c r="U65" s="71"/>
      <c r="V65" s="71"/>
      <c r="W65" s="71"/>
      <c r="X65" s="71"/>
      <c r="Y65" s="65"/>
      <c r="Z65" s="51"/>
      <c r="AA65" s="71"/>
      <c r="AB65" s="71"/>
      <c r="AC65" s="71"/>
      <c r="AD65" s="71"/>
      <c r="AE65" s="71"/>
      <c r="AF65" s="71"/>
      <c r="AG65" s="71"/>
      <c r="AH65" s="71"/>
      <c r="AI65" s="71"/>
      <c r="AJ65" s="51"/>
      <c r="AK65" s="71"/>
      <c r="AL65" s="71"/>
      <c r="AM65" s="71"/>
      <c r="AN65" s="71"/>
      <c r="AO65" s="71"/>
      <c r="AP65" s="71"/>
      <c r="AR65" s="254"/>
      <c r="AS65" s="23"/>
      <c r="AT65" s="51"/>
      <c r="AU65" s="71"/>
      <c r="AV65" s="71"/>
      <c r="AW65" s="71"/>
      <c r="AX65" s="71"/>
      <c r="AY65" s="71"/>
      <c r="AZ65" s="71"/>
      <c r="BA65" s="89"/>
      <c r="BB65" s="89"/>
      <c r="BC65" s="66"/>
      <c r="BD65" s="51"/>
      <c r="BE65" s="71"/>
      <c r="BF65" s="71"/>
      <c r="BG65" s="71"/>
      <c r="BH65" s="71"/>
      <c r="BI65" s="71"/>
      <c r="BJ65" s="71"/>
      <c r="BK65" s="89"/>
      <c r="BL65" s="89"/>
      <c r="BM65" s="66"/>
      <c r="BN65" s="120"/>
      <c r="BO65" s="120"/>
    </row>
    <row r="66" spans="2:67" s="72" customFormat="1" ht="12">
      <c r="B66" s="31"/>
      <c r="C66" s="75"/>
      <c r="D66" s="70"/>
      <c r="E66" s="70">
        <f t="shared" si="25"/>
        <v>0</v>
      </c>
      <c r="F66" s="51"/>
      <c r="G66" s="71"/>
      <c r="H66" s="71"/>
      <c r="I66" s="71"/>
      <c r="J66" s="71"/>
      <c r="K66" s="71"/>
      <c r="L66" s="71"/>
      <c r="M66" s="71"/>
      <c r="N66" s="71"/>
      <c r="O66" s="71"/>
      <c r="P66" s="51"/>
      <c r="Q66" s="71"/>
      <c r="R66" s="71"/>
      <c r="S66" s="71"/>
      <c r="T66" s="71"/>
      <c r="U66" s="71"/>
      <c r="V66" s="71"/>
      <c r="W66" s="71"/>
      <c r="X66" s="71"/>
      <c r="Y66" s="65"/>
      <c r="Z66" s="51"/>
      <c r="AA66" s="71"/>
      <c r="AB66" s="71"/>
      <c r="AC66" s="71"/>
      <c r="AD66" s="71"/>
      <c r="AE66" s="71"/>
      <c r="AF66" s="71"/>
      <c r="AG66" s="71"/>
      <c r="AH66" s="71"/>
      <c r="AI66" s="71"/>
      <c r="AJ66" s="51"/>
      <c r="AK66" s="71"/>
      <c r="AL66" s="71"/>
      <c r="AM66" s="71"/>
      <c r="AN66" s="71"/>
      <c r="AO66" s="71"/>
      <c r="AP66" s="71"/>
      <c r="AQ66" s="71"/>
      <c r="AR66" s="255"/>
      <c r="AS66" s="62" t="s">
        <v>116</v>
      </c>
      <c r="AT66" s="51"/>
      <c r="AU66" s="71"/>
      <c r="AV66" s="71"/>
      <c r="AW66" s="71"/>
      <c r="AX66" s="71"/>
      <c r="AY66" s="71"/>
      <c r="AZ66" s="71"/>
      <c r="BA66" s="89"/>
      <c r="BB66" s="89"/>
      <c r="BC66" s="66"/>
      <c r="BD66" s="51"/>
      <c r="BE66" s="71"/>
      <c r="BF66" s="71"/>
      <c r="BG66" s="71"/>
      <c r="BH66" s="71"/>
      <c r="BI66" s="71"/>
      <c r="BJ66" s="71"/>
      <c r="BK66" s="89"/>
      <c r="BL66" s="89"/>
      <c r="BM66" s="66"/>
      <c r="BN66" s="120"/>
      <c r="BO66" s="120"/>
    </row>
    <row r="67" spans="2:67" s="72" customFormat="1" ht="12">
      <c r="B67" s="90" t="s">
        <v>104</v>
      </c>
      <c r="C67" s="75" t="s">
        <v>109</v>
      </c>
      <c r="D67" s="105">
        <f t="shared" si="41"/>
        <v>144</v>
      </c>
      <c r="E67" s="105">
        <f t="shared" si="25"/>
        <v>0</v>
      </c>
      <c r="F67" s="51"/>
      <c r="G67" s="71"/>
      <c r="H67" s="71"/>
      <c r="I67" s="71"/>
      <c r="J67" s="71"/>
      <c r="K67" s="71"/>
      <c r="L67" s="71"/>
      <c r="M67" s="71"/>
      <c r="N67" s="71"/>
      <c r="O67" s="71"/>
      <c r="P67" s="51"/>
      <c r="Q67" s="71"/>
      <c r="R67" s="71"/>
      <c r="S67" s="71"/>
      <c r="T67" s="71"/>
      <c r="U67" s="71"/>
      <c r="V67" s="71"/>
      <c r="W67" s="71"/>
      <c r="X67" s="71"/>
      <c r="Y67" s="65"/>
      <c r="Z67" s="51"/>
      <c r="AA67" s="71"/>
      <c r="AB67" s="71"/>
      <c r="AC67" s="71"/>
      <c r="AD67" s="71"/>
      <c r="AE67" s="71"/>
      <c r="AF67" s="71"/>
      <c r="AG67" s="71"/>
      <c r="AH67" s="71"/>
      <c r="AI67" s="71"/>
      <c r="AJ67" s="51"/>
      <c r="AK67" s="71"/>
      <c r="AL67" s="71"/>
      <c r="AM67" s="71"/>
      <c r="AN67" s="71"/>
      <c r="AO67" s="71"/>
      <c r="AP67" s="71"/>
      <c r="AQ67" s="71"/>
      <c r="AR67" s="101"/>
      <c r="AS67" s="100"/>
      <c r="AT67" s="51"/>
      <c r="AU67" s="71"/>
      <c r="AV67" s="71"/>
      <c r="AW67" s="71"/>
      <c r="AX67" s="71"/>
      <c r="AY67" s="71"/>
      <c r="AZ67" s="71"/>
      <c r="BA67" s="89"/>
      <c r="BB67" s="89"/>
      <c r="BC67" s="66"/>
      <c r="BD67" s="51">
        <v>144</v>
      </c>
      <c r="BE67" s="71"/>
      <c r="BF67" s="71"/>
      <c r="BG67" s="71"/>
      <c r="BH67" s="71"/>
      <c r="BI67" s="71"/>
      <c r="BJ67" s="71"/>
      <c r="BK67" s="89"/>
      <c r="BL67" s="89"/>
      <c r="BM67" s="104" t="s">
        <v>33</v>
      </c>
      <c r="BN67" s="117">
        <v>144</v>
      </c>
      <c r="BO67" s="117"/>
    </row>
    <row r="68" spans="2:70" s="72" customFormat="1" ht="19.5" customHeight="1">
      <c r="B68" s="91" t="s">
        <v>32</v>
      </c>
      <c r="C68" s="75"/>
      <c r="D68" s="105">
        <f>F68+P68+Z68+AJ68+AT68+BD68</f>
        <v>4248</v>
      </c>
      <c r="E68" s="105">
        <f>G68+H68+I68+J68+K68+L68+Q68+R68+S68+T68+U68+V68+AA68+AB68+AC68+AD68+AE68+AF68+AK68+AL68+AM68+AN68+AO68+AP68+AU68+AV68+AW68+AX68+AY68+AZ68+BE68+BF68+BG68+BH68+BI68+BJ68</f>
        <v>3748</v>
      </c>
      <c r="F68" s="106">
        <f>F8+F14+F18+F28</f>
        <v>612</v>
      </c>
      <c r="G68" s="51">
        <f aca="true" t="shared" si="42" ref="G68:N68">G8+G14+G18+G28</f>
        <v>280</v>
      </c>
      <c r="H68" s="51">
        <f t="shared" si="42"/>
        <v>14</v>
      </c>
      <c r="I68" s="51">
        <f t="shared" si="42"/>
        <v>14</v>
      </c>
      <c r="J68" s="51">
        <f t="shared" si="42"/>
        <v>230</v>
      </c>
      <c r="K68" s="51">
        <f t="shared" si="42"/>
        <v>0</v>
      </c>
      <c r="L68" s="51">
        <f t="shared" si="42"/>
        <v>14</v>
      </c>
      <c r="M68" s="51">
        <f t="shared" si="42"/>
        <v>54</v>
      </c>
      <c r="N68" s="51">
        <f t="shared" si="42"/>
        <v>6</v>
      </c>
      <c r="O68" s="51"/>
      <c r="P68" s="106">
        <f>P8+P14+P18+P28</f>
        <v>864</v>
      </c>
      <c r="Q68" s="106">
        <f aca="true" t="shared" si="43" ref="Q68:X68">Q8+Q14+Q18+Q28</f>
        <v>346</v>
      </c>
      <c r="R68" s="112">
        <f t="shared" si="43"/>
        <v>50</v>
      </c>
      <c r="S68" s="112">
        <f t="shared" si="43"/>
        <v>62</v>
      </c>
      <c r="T68" s="112">
        <f t="shared" si="43"/>
        <v>324</v>
      </c>
      <c r="U68" s="112">
        <f t="shared" si="43"/>
        <v>10</v>
      </c>
      <c r="V68" s="112">
        <f t="shared" si="43"/>
        <v>18</v>
      </c>
      <c r="W68" s="112">
        <f t="shared" si="43"/>
        <v>42</v>
      </c>
      <c r="X68" s="112">
        <f t="shared" si="43"/>
        <v>12</v>
      </c>
      <c r="Y68" s="51"/>
      <c r="Z68" s="106">
        <f>Z8+Z14+Z18+Z28</f>
        <v>612</v>
      </c>
      <c r="AA68" s="51">
        <f aca="true" t="shared" si="44" ref="AA68:AH68">AA8+AA14+AA18+AA28</f>
        <v>174</v>
      </c>
      <c r="AB68" s="51">
        <f t="shared" si="44"/>
        <v>12</v>
      </c>
      <c r="AC68" s="51">
        <f t="shared" si="44"/>
        <v>18</v>
      </c>
      <c r="AD68" s="51">
        <f t="shared" si="44"/>
        <v>324</v>
      </c>
      <c r="AE68" s="51">
        <f t="shared" si="44"/>
        <v>0</v>
      </c>
      <c r="AF68" s="51">
        <f t="shared" si="44"/>
        <v>18</v>
      </c>
      <c r="AG68" s="51">
        <f t="shared" si="44"/>
        <v>54</v>
      </c>
      <c r="AH68" s="51">
        <f t="shared" si="44"/>
        <v>12</v>
      </c>
      <c r="AI68" s="51"/>
      <c r="AJ68" s="106">
        <f aca="true" t="shared" si="45" ref="AJ68:AR68">AJ8+AJ14+AJ18+AJ28</f>
        <v>900</v>
      </c>
      <c r="AK68" s="51">
        <f t="shared" si="45"/>
        <v>166</v>
      </c>
      <c r="AL68" s="51">
        <f t="shared" si="45"/>
        <v>8</v>
      </c>
      <c r="AM68" s="51">
        <f t="shared" si="45"/>
        <v>18</v>
      </c>
      <c r="AN68" s="51">
        <f t="shared" si="45"/>
        <v>600</v>
      </c>
      <c r="AO68" s="51">
        <f t="shared" si="45"/>
        <v>0</v>
      </c>
      <c r="AP68" s="51">
        <f t="shared" si="45"/>
        <v>10</v>
      </c>
      <c r="AQ68" s="51">
        <f t="shared" si="45"/>
        <v>86</v>
      </c>
      <c r="AR68" s="51">
        <f t="shared" si="45"/>
        <v>12</v>
      </c>
      <c r="AS68" s="84"/>
      <c r="AT68" s="106">
        <f>AT8+AT14+AT18+AT28</f>
        <v>612</v>
      </c>
      <c r="AU68" s="51">
        <f aca="true" t="shared" si="46" ref="AU68:BB68">AU8+AU14+AU18+AU28</f>
        <v>156</v>
      </c>
      <c r="AV68" s="51">
        <f t="shared" si="46"/>
        <v>20</v>
      </c>
      <c r="AW68" s="51">
        <f t="shared" si="46"/>
        <v>70</v>
      </c>
      <c r="AX68" s="51">
        <f t="shared" si="46"/>
        <v>268</v>
      </c>
      <c r="AY68" s="51">
        <f t="shared" si="46"/>
        <v>10</v>
      </c>
      <c r="AZ68" s="51">
        <f t="shared" si="46"/>
        <v>28</v>
      </c>
      <c r="BA68" s="51">
        <f t="shared" si="46"/>
        <v>42</v>
      </c>
      <c r="BB68" s="51">
        <f t="shared" si="46"/>
        <v>18</v>
      </c>
      <c r="BC68" s="84"/>
      <c r="BD68" s="106">
        <f>BD8+BD14+BD18+BD28</f>
        <v>648</v>
      </c>
      <c r="BE68" s="51">
        <f aca="true" t="shared" si="47" ref="BE68:BK68">BE8+BE14+BE18+BE28</f>
        <v>2</v>
      </c>
      <c r="BF68" s="51">
        <f t="shared" si="47"/>
        <v>0</v>
      </c>
      <c r="BG68" s="51">
        <f t="shared" si="47"/>
        <v>0</v>
      </c>
      <c r="BH68" s="51">
        <f t="shared" si="47"/>
        <v>484</v>
      </c>
      <c r="BI68" s="51">
        <f t="shared" si="47"/>
        <v>0</v>
      </c>
      <c r="BJ68" s="51">
        <f t="shared" si="47"/>
        <v>0</v>
      </c>
      <c r="BK68" s="51">
        <f t="shared" si="47"/>
        <v>0</v>
      </c>
      <c r="BL68" s="51">
        <f>BL8+BL14+BL18+BL28</f>
        <v>18</v>
      </c>
      <c r="BM68" s="51"/>
      <c r="BN68" s="124">
        <f>BN67+BN61+BN52+BN44+BN29+BN18+BN14+BN8</f>
        <v>2952</v>
      </c>
      <c r="BO68" s="124">
        <f>BO67+BO61+BO52+BO44+BO29+BO18+BO14+BO8</f>
        <v>1296</v>
      </c>
      <c r="BP68" s="72">
        <f>SUM(BN68:BO68)</f>
        <v>4248</v>
      </c>
      <c r="BR68" s="72">
        <f>SUM(BD68+AT68+AJ68+Z68+P68+F68)</f>
        <v>4248</v>
      </c>
    </row>
    <row r="69" spans="2:67" s="72" customFormat="1" ht="21.75" customHeight="1">
      <c r="B69" s="67" t="s">
        <v>43</v>
      </c>
      <c r="C69" s="92" t="s">
        <v>46</v>
      </c>
      <c r="D69" s="70">
        <f t="shared" si="41"/>
        <v>216</v>
      </c>
      <c r="E69" s="70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65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23"/>
      <c r="AT69" s="71"/>
      <c r="AU69" s="71"/>
      <c r="AV69" s="71"/>
      <c r="AW69" s="71"/>
      <c r="AX69" s="71"/>
      <c r="AY69" s="71"/>
      <c r="AZ69" s="71"/>
      <c r="BA69" s="71"/>
      <c r="BB69" s="71"/>
      <c r="BC69" s="23"/>
      <c r="BD69" s="71">
        <v>216</v>
      </c>
      <c r="BE69" s="71"/>
      <c r="BF69" s="71"/>
      <c r="BG69" s="71"/>
      <c r="BH69" s="71"/>
      <c r="BI69" s="71"/>
      <c r="BJ69" s="71"/>
      <c r="BK69" s="71"/>
      <c r="BL69" s="71"/>
      <c r="BM69" s="23"/>
      <c r="BN69" s="120">
        <v>216</v>
      </c>
      <c r="BO69" s="120"/>
    </row>
    <row r="70" spans="2:67" s="72" customFormat="1" ht="30.75" customHeight="1">
      <c r="B70" s="7"/>
      <c r="C70" s="93" t="s">
        <v>80</v>
      </c>
      <c r="D70" s="70">
        <v>4068</v>
      </c>
      <c r="E70" s="70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65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23"/>
      <c r="AT70" s="71"/>
      <c r="AU70" s="71"/>
      <c r="AV70" s="71"/>
      <c r="AW70" s="71"/>
      <c r="AX70" s="71"/>
      <c r="AY70" s="71"/>
      <c r="AZ70" s="71"/>
      <c r="BA70" s="71"/>
      <c r="BB70" s="71"/>
      <c r="BC70" s="23"/>
      <c r="BD70" s="71"/>
      <c r="BE70" s="71"/>
      <c r="BF70" s="71"/>
      <c r="BG70" s="71"/>
      <c r="BH70" s="71"/>
      <c r="BI70" s="71"/>
      <c r="BJ70" s="71"/>
      <c r="BK70" s="71"/>
      <c r="BL70" s="71"/>
      <c r="BM70" s="23"/>
      <c r="BN70" s="120"/>
      <c r="BO70" s="120"/>
    </row>
    <row r="71" spans="2:67" s="72" customFormat="1" ht="12">
      <c r="B71" s="7"/>
      <c r="C71" s="93" t="s">
        <v>98</v>
      </c>
      <c r="D71" s="105">
        <f t="shared" si="41"/>
        <v>278</v>
      </c>
      <c r="E71" s="105"/>
      <c r="F71" s="114">
        <v>54</v>
      </c>
      <c r="G71" s="71"/>
      <c r="H71" s="71"/>
      <c r="I71" s="71"/>
      <c r="J71" s="71"/>
      <c r="K71" s="71"/>
      <c r="L71" s="71"/>
      <c r="M71" s="71"/>
      <c r="N71" s="71"/>
      <c r="O71" s="71"/>
      <c r="P71" s="114">
        <f>W33+W32+W31+W30+W21</f>
        <v>42</v>
      </c>
      <c r="Q71" s="71"/>
      <c r="R71" s="71"/>
      <c r="S71" s="71"/>
      <c r="T71" s="71"/>
      <c r="U71" s="71"/>
      <c r="V71" s="71"/>
      <c r="W71" s="71"/>
      <c r="X71" s="71"/>
      <c r="Y71" s="65"/>
      <c r="Z71" s="114">
        <f>AG35+AG33+AG32+AG31+AG30</f>
        <v>54</v>
      </c>
      <c r="AA71" s="71"/>
      <c r="AB71" s="71"/>
      <c r="AC71" s="71"/>
      <c r="AD71" s="71"/>
      <c r="AE71" s="71"/>
      <c r="AF71" s="71"/>
      <c r="AG71" s="71"/>
      <c r="AH71" s="71"/>
      <c r="AI71" s="71"/>
      <c r="AJ71" s="114">
        <v>86</v>
      </c>
      <c r="AK71" s="71"/>
      <c r="AL71" s="71"/>
      <c r="AM71" s="71"/>
      <c r="AN71" s="71"/>
      <c r="AO71" s="71"/>
      <c r="AP71" s="71"/>
      <c r="AQ71" s="71"/>
      <c r="AR71" s="71"/>
      <c r="AS71" s="23"/>
      <c r="AT71" s="114">
        <v>42</v>
      </c>
      <c r="AU71" s="71"/>
      <c r="AV71" s="71"/>
      <c r="AW71" s="71"/>
      <c r="AX71" s="71"/>
      <c r="AY71" s="71"/>
      <c r="AZ71" s="71"/>
      <c r="BA71" s="71"/>
      <c r="BB71" s="71"/>
      <c r="BC71" s="23"/>
      <c r="BD71" s="114">
        <f>BK56+BK55+BK54+BK53+BK47+BK46+BK45+BK39</f>
        <v>0</v>
      </c>
      <c r="BE71" s="71"/>
      <c r="BF71" s="71"/>
      <c r="BG71" s="71"/>
      <c r="BH71" s="71"/>
      <c r="BI71" s="71"/>
      <c r="BJ71" s="71"/>
      <c r="BK71" s="71"/>
      <c r="BL71" s="71"/>
      <c r="BM71" s="23"/>
      <c r="BN71" s="120"/>
      <c r="BO71" s="120"/>
    </row>
    <row r="72" spans="2:67" s="72" customFormat="1" ht="12">
      <c r="B72" s="7"/>
      <c r="C72" s="93" t="s">
        <v>99</v>
      </c>
      <c r="D72" s="70">
        <f t="shared" si="41"/>
        <v>15</v>
      </c>
      <c r="E72" s="70"/>
      <c r="F72" s="114">
        <v>1</v>
      </c>
      <c r="G72" s="71"/>
      <c r="H72" s="71"/>
      <c r="I72" s="71"/>
      <c r="J72" s="71"/>
      <c r="K72" s="71"/>
      <c r="L72" s="71"/>
      <c r="M72" s="71"/>
      <c r="N72" s="71"/>
      <c r="O72" s="71"/>
      <c r="P72" s="114">
        <v>3</v>
      </c>
      <c r="Q72" s="71"/>
      <c r="R72" s="71"/>
      <c r="S72" s="71"/>
      <c r="T72" s="71"/>
      <c r="U72" s="71"/>
      <c r="V72" s="71"/>
      <c r="W72" s="71"/>
      <c r="X72" s="71"/>
      <c r="Y72" s="65"/>
      <c r="Z72" s="114">
        <v>2</v>
      </c>
      <c r="AA72" s="71"/>
      <c r="AB72" s="71"/>
      <c r="AC72" s="71"/>
      <c r="AD72" s="71"/>
      <c r="AE72" s="71"/>
      <c r="AF72" s="71"/>
      <c r="AG72" s="71"/>
      <c r="AH72" s="71"/>
      <c r="AI72" s="71"/>
      <c r="AJ72" s="114">
        <v>3</v>
      </c>
      <c r="AK72" s="71"/>
      <c r="AL72" s="71"/>
      <c r="AM72" s="71"/>
      <c r="AN72" s="71"/>
      <c r="AO72" s="71"/>
      <c r="AP72" s="71"/>
      <c r="AQ72" s="71"/>
      <c r="AR72" s="71"/>
      <c r="AS72" s="23"/>
      <c r="AT72" s="114">
        <v>3</v>
      </c>
      <c r="AU72" s="71"/>
      <c r="AV72" s="71"/>
      <c r="AW72" s="71"/>
      <c r="AX72" s="71"/>
      <c r="AY72" s="71"/>
      <c r="AZ72" s="71"/>
      <c r="BA72" s="71"/>
      <c r="BB72" s="71"/>
      <c r="BC72" s="23"/>
      <c r="BD72" s="114">
        <v>3</v>
      </c>
      <c r="BE72" s="71"/>
      <c r="BF72" s="71"/>
      <c r="BG72" s="71"/>
      <c r="BH72" s="71"/>
      <c r="BI72" s="71"/>
      <c r="BJ72" s="71"/>
      <c r="BK72" s="71"/>
      <c r="BL72" s="71"/>
      <c r="BM72" s="23"/>
      <c r="BN72" s="120"/>
      <c r="BO72" s="120"/>
    </row>
    <row r="73" spans="2:67" s="72" customFormat="1" ht="12">
      <c r="B73" s="7"/>
      <c r="C73" s="93" t="s">
        <v>100</v>
      </c>
      <c r="D73" s="70">
        <f t="shared" si="41"/>
        <v>29</v>
      </c>
      <c r="E73" s="70"/>
      <c r="F73" s="114">
        <v>6</v>
      </c>
      <c r="G73" s="71"/>
      <c r="H73" s="71"/>
      <c r="I73" s="71"/>
      <c r="J73" s="71"/>
      <c r="K73" s="71"/>
      <c r="L73" s="71"/>
      <c r="M73" s="71"/>
      <c r="N73" s="71"/>
      <c r="O73" s="71"/>
      <c r="P73" s="114">
        <v>3</v>
      </c>
      <c r="Q73" s="71"/>
      <c r="R73" s="71"/>
      <c r="S73" s="71"/>
      <c r="T73" s="71"/>
      <c r="U73" s="71"/>
      <c r="V73" s="71"/>
      <c r="W73" s="71"/>
      <c r="X73" s="71"/>
      <c r="Y73" s="65"/>
      <c r="Z73" s="114">
        <v>4</v>
      </c>
      <c r="AA73" s="71"/>
      <c r="AB73" s="71"/>
      <c r="AC73" s="71"/>
      <c r="AD73" s="71"/>
      <c r="AE73" s="71"/>
      <c r="AF73" s="71"/>
      <c r="AG73" s="71"/>
      <c r="AH73" s="71"/>
      <c r="AI73" s="71"/>
      <c r="AJ73" s="114">
        <v>6</v>
      </c>
      <c r="AK73" s="71"/>
      <c r="AL73" s="71"/>
      <c r="AM73" s="71"/>
      <c r="AN73" s="71"/>
      <c r="AO73" s="71"/>
      <c r="AP73" s="71"/>
      <c r="AQ73" s="71"/>
      <c r="AR73" s="71"/>
      <c r="AS73" s="23"/>
      <c r="AT73" s="114">
        <v>4</v>
      </c>
      <c r="AU73" s="71"/>
      <c r="AV73" s="71"/>
      <c r="AW73" s="71"/>
      <c r="AX73" s="71"/>
      <c r="AY73" s="71"/>
      <c r="AZ73" s="71"/>
      <c r="BA73" s="71"/>
      <c r="BB73" s="71"/>
      <c r="BC73" s="23"/>
      <c r="BD73" s="114">
        <v>6</v>
      </c>
      <c r="BE73" s="71"/>
      <c r="BF73" s="71"/>
      <c r="BG73" s="71"/>
      <c r="BH73" s="71"/>
      <c r="BI73" s="71"/>
      <c r="BJ73" s="71"/>
      <c r="BK73" s="71"/>
      <c r="BL73" s="71"/>
      <c r="BM73" s="23"/>
      <c r="BN73" s="120"/>
      <c r="BO73" s="120"/>
    </row>
    <row r="74" spans="2:67" s="72" customFormat="1" ht="12">
      <c r="B74" s="7"/>
      <c r="C74" s="93" t="s">
        <v>101</v>
      </c>
      <c r="D74" s="70">
        <f t="shared" si="41"/>
        <v>0</v>
      </c>
      <c r="E74" s="70"/>
      <c r="F74" s="71">
        <v>0</v>
      </c>
      <c r="G74" s="71"/>
      <c r="H74" s="71"/>
      <c r="I74" s="71"/>
      <c r="J74" s="71"/>
      <c r="K74" s="71"/>
      <c r="L74" s="71"/>
      <c r="M74" s="71"/>
      <c r="N74" s="71"/>
      <c r="O74" s="71"/>
      <c r="P74" s="71">
        <v>0</v>
      </c>
      <c r="Q74" s="71"/>
      <c r="R74" s="71"/>
      <c r="S74" s="71"/>
      <c r="T74" s="71"/>
      <c r="U74" s="71"/>
      <c r="V74" s="71"/>
      <c r="W74" s="71"/>
      <c r="X74" s="71"/>
      <c r="Y74" s="65"/>
      <c r="Z74" s="71">
        <v>0</v>
      </c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23"/>
      <c r="AT74" s="71"/>
      <c r="AU74" s="71"/>
      <c r="AV74" s="71"/>
      <c r="AW74" s="71"/>
      <c r="AX74" s="71"/>
      <c r="AY74" s="71"/>
      <c r="AZ74" s="71"/>
      <c r="BA74" s="71"/>
      <c r="BB74" s="71"/>
      <c r="BC74" s="23"/>
      <c r="BD74" s="71">
        <v>0</v>
      </c>
      <c r="BE74" s="71"/>
      <c r="BF74" s="71"/>
      <c r="BG74" s="71"/>
      <c r="BH74" s="71"/>
      <c r="BI74" s="71"/>
      <c r="BJ74" s="71"/>
      <c r="BK74" s="71"/>
      <c r="BL74" s="71"/>
      <c r="BM74" s="23"/>
      <c r="BN74" s="120"/>
      <c r="BO74" s="120"/>
    </row>
    <row r="75" spans="2:68" ht="12">
      <c r="B75" s="68"/>
      <c r="C75" s="2" t="s">
        <v>103</v>
      </c>
      <c r="D75" s="70">
        <f>F75+P75+Z75+AJ75+AT75+BD75</f>
        <v>4464</v>
      </c>
      <c r="E75" s="70"/>
      <c r="F75" s="116">
        <f>17*36</f>
        <v>612</v>
      </c>
      <c r="G75" s="21"/>
      <c r="H75" s="21"/>
      <c r="I75" s="21"/>
      <c r="J75" s="21"/>
      <c r="K75" s="21"/>
      <c r="L75" s="21"/>
      <c r="M75" s="21"/>
      <c r="N75" s="21"/>
      <c r="O75" s="21"/>
      <c r="P75" s="116">
        <f>24*36</f>
        <v>864</v>
      </c>
      <c r="Q75" s="21"/>
      <c r="R75" s="21"/>
      <c r="S75" s="21"/>
      <c r="T75" s="21"/>
      <c r="U75" s="21"/>
      <c r="V75" s="21"/>
      <c r="W75" s="21"/>
      <c r="X75" s="21"/>
      <c r="Y75" s="22"/>
      <c r="Z75" s="116">
        <f>17*36</f>
        <v>612</v>
      </c>
      <c r="AA75" s="21"/>
      <c r="AB75" s="21"/>
      <c r="AC75" s="21"/>
      <c r="AD75" s="21"/>
      <c r="AE75" s="21"/>
      <c r="AF75" s="21"/>
      <c r="AG75" s="21"/>
      <c r="AH75" s="21"/>
      <c r="AI75" s="21"/>
      <c r="AJ75" s="116">
        <f>25*36</f>
        <v>900</v>
      </c>
      <c r="AK75" s="21"/>
      <c r="AL75" s="21"/>
      <c r="AM75" s="21"/>
      <c r="AN75" s="21"/>
      <c r="AO75" s="21"/>
      <c r="AP75" s="21"/>
      <c r="AQ75" s="21"/>
      <c r="AR75" s="21"/>
      <c r="AS75" s="59"/>
      <c r="AT75" s="116">
        <f>17*36</f>
        <v>612</v>
      </c>
      <c r="AU75" s="21"/>
      <c r="AV75" s="21"/>
      <c r="AW75" s="21"/>
      <c r="AX75" s="21"/>
      <c r="AY75" s="21"/>
      <c r="AZ75" s="21"/>
      <c r="BA75" s="21"/>
      <c r="BB75" s="21"/>
      <c r="BC75" s="23"/>
      <c r="BD75" s="116">
        <f>18*36+216</f>
        <v>864</v>
      </c>
      <c r="BE75" s="21"/>
      <c r="BF75" s="21"/>
      <c r="BG75" s="21"/>
      <c r="BH75" s="21"/>
      <c r="BI75" s="21"/>
      <c r="BJ75" s="21"/>
      <c r="BK75" s="21"/>
      <c r="BL75" s="21"/>
      <c r="BM75" s="23"/>
      <c r="BN75" s="121">
        <f>BN68+BN69</f>
        <v>3168</v>
      </c>
      <c r="BO75" s="121">
        <f>BO68+BO69</f>
        <v>1296</v>
      </c>
      <c r="BP75" s="14">
        <f>SUM(BN75:BO75)</f>
        <v>4464</v>
      </c>
    </row>
    <row r="76" ht="12">
      <c r="BP76" s="14"/>
    </row>
    <row r="77" spans="16:68" ht="12">
      <c r="P77" s="14">
        <v>10</v>
      </c>
      <c r="BP77" s="14"/>
    </row>
  </sheetData>
  <sheetProtection/>
  <mergeCells count="52">
    <mergeCell ref="AI32:AI33"/>
    <mergeCell ref="AR62:AR66"/>
    <mergeCell ref="BC46:BC47"/>
    <mergeCell ref="BM53:BM56"/>
    <mergeCell ref="E2:E7"/>
    <mergeCell ref="BM57:BM58"/>
    <mergeCell ref="AS63:AS64"/>
    <mergeCell ref="BE6:BJ6"/>
    <mergeCell ref="BA5:BA7"/>
    <mergeCell ref="AK6:AP6"/>
    <mergeCell ref="AU6:AZ6"/>
    <mergeCell ref="BB5:BC6"/>
    <mergeCell ref="BE5:BJ5"/>
    <mergeCell ref="BK5:BK7"/>
    <mergeCell ref="BL5:BM6"/>
    <mergeCell ref="BD5:BD7"/>
    <mergeCell ref="AK5:AP5"/>
    <mergeCell ref="AT5:AT7"/>
    <mergeCell ref="AU5:AZ5"/>
    <mergeCell ref="F4:O4"/>
    <mergeCell ref="Y30:Y31"/>
    <mergeCell ref="AQ5:AQ7"/>
    <mergeCell ref="Z4:AI4"/>
    <mergeCell ref="AH5:AI6"/>
    <mergeCell ref="AJ5:AJ7"/>
    <mergeCell ref="P4:Y4"/>
    <mergeCell ref="Z5:Z7"/>
    <mergeCell ref="G6:L6"/>
    <mergeCell ref="Q6:V6"/>
    <mergeCell ref="AA6:AF6"/>
    <mergeCell ref="AJ4:AS4"/>
    <mergeCell ref="Q5:V5"/>
    <mergeCell ref="W5:W7"/>
    <mergeCell ref="AR5:AS6"/>
    <mergeCell ref="AA5:AF5"/>
    <mergeCell ref="AG5:AG7"/>
    <mergeCell ref="F5:F7"/>
    <mergeCell ref="G5:L5"/>
    <mergeCell ref="M5:M7"/>
    <mergeCell ref="N5:O6"/>
    <mergeCell ref="P5:P7"/>
    <mergeCell ref="X5:Y6"/>
    <mergeCell ref="BN2:BO6"/>
    <mergeCell ref="B2:B7"/>
    <mergeCell ref="C2:C7"/>
    <mergeCell ref="D2:D7"/>
    <mergeCell ref="F2:BM2"/>
    <mergeCell ref="F3:Y3"/>
    <mergeCell ref="Z3:AS3"/>
    <mergeCell ref="AT3:BM3"/>
    <mergeCell ref="AT4:BC4"/>
    <mergeCell ref="BD4:BM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55" r:id="rId1"/>
  <rowBreaks count="1" manualBreakCount="1">
    <brk id="34" max="65" man="1"/>
  </rowBreaks>
  <colBreaks count="1" manualBreakCount="1">
    <brk id="35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Техникум-секретарь</cp:lastModifiedBy>
  <cp:lastPrinted>2021-06-29T09:58:35Z</cp:lastPrinted>
  <dcterms:created xsi:type="dcterms:W3CDTF">2015-04-11T12:36:33Z</dcterms:created>
  <dcterms:modified xsi:type="dcterms:W3CDTF">2023-11-17T04:05:16Z</dcterms:modified>
  <cp:category/>
  <cp:version/>
  <cp:contentType/>
  <cp:contentStatus/>
</cp:coreProperties>
</file>